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STARE_FLASH_DISC\HERMAN_E\PROVOZ_OPRAVNE_PRACE\AKCE_2020\SOD_MOR BUDEJOVICE-JEMNICE\ZADANI\"/>
    </mc:Choice>
  </mc:AlternateContent>
  <bookViews>
    <workbookView xWindow="0" yWindow="0" windowWidth="20460" windowHeight="7035"/>
  </bookViews>
  <sheets>
    <sheet name="Rekapitulace stavby" sheetId="1" r:id="rId1"/>
    <sheet name="2020-17 - Výměna pražců a..." sheetId="2" r:id="rId2"/>
  </sheets>
  <definedNames>
    <definedName name="_xlnm._FilterDatabase" localSheetId="1" hidden="1">'2020-17 - Výměna pražců a...'!$C$115:$K$355</definedName>
    <definedName name="_xlnm.Print_Titles" localSheetId="1">'2020-17 - Výměna pražců a...'!$115:$115</definedName>
    <definedName name="_xlnm.Print_Titles" localSheetId="0">'Rekapitulace stavby'!$92:$92</definedName>
    <definedName name="_xlnm.Print_Area" localSheetId="1">'2020-17 - Výměna pražců a...'!$C$4:$J$76,'2020-17 - Výměna pražců a...'!$C$82:$J$99,'2020-17 - Výměna pražců a...'!$C$105:$J$355</definedName>
    <definedName name="_xlnm.Print_Area" localSheetId="0">'Rekapitulace stavby'!$D$4:$AO$76,'Rekapitulace stavby'!$C$82:$AQ$96</definedName>
  </definedNames>
  <calcPr calcId="162913"/>
</workbook>
</file>

<file path=xl/calcChain.xml><?xml version="1.0" encoding="utf-8"?>
<calcChain xmlns="http://schemas.openxmlformats.org/spreadsheetml/2006/main">
  <c r="J35" i="2" l="1"/>
  <c r="J34" i="2"/>
  <c r="AY95" i="1" s="1"/>
  <c r="J33" i="2"/>
  <c r="AX95" i="1" s="1"/>
  <c r="BI354" i="2"/>
  <c r="BH354" i="2"/>
  <c r="BG354" i="2"/>
  <c r="BF354" i="2"/>
  <c r="T354" i="2"/>
  <c r="R354" i="2"/>
  <c r="P354" i="2"/>
  <c r="BI352" i="2"/>
  <c r="BH352" i="2"/>
  <c r="BG352" i="2"/>
  <c r="BF352" i="2"/>
  <c r="T352" i="2"/>
  <c r="R352" i="2"/>
  <c r="P352" i="2"/>
  <c r="BI350" i="2"/>
  <c r="BH350" i="2"/>
  <c r="BG350" i="2"/>
  <c r="BF350" i="2"/>
  <c r="T350" i="2"/>
  <c r="R350" i="2"/>
  <c r="P350" i="2"/>
  <c r="BI348" i="2"/>
  <c r="BH348" i="2"/>
  <c r="BG348" i="2"/>
  <c r="BF348" i="2"/>
  <c r="T348" i="2"/>
  <c r="R348" i="2"/>
  <c r="P348" i="2"/>
  <c r="BI346" i="2"/>
  <c r="BH346" i="2"/>
  <c r="BG346" i="2"/>
  <c r="BF346" i="2"/>
  <c r="T346" i="2"/>
  <c r="R346" i="2"/>
  <c r="P346" i="2"/>
  <c r="BI344" i="2"/>
  <c r="BH344" i="2"/>
  <c r="BG344" i="2"/>
  <c r="BF344" i="2"/>
  <c r="T344" i="2"/>
  <c r="R344" i="2"/>
  <c r="P344" i="2"/>
  <c r="BI340" i="2"/>
  <c r="BH340" i="2"/>
  <c r="BG340" i="2"/>
  <c r="BF340" i="2"/>
  <c r="T340" i="2"/>
  <c r="R340" i="2"/>
  <c r="P340" i="2"/>
  <c r="BI337" i="2"/>
  <c r="BH337" i="2"/>
  <c r="BG337" i="2"/>
  <c r="BF337" i="2"/>
  <c r="T337" i="2"/>
  <c r="R337" i="2"/>
  <c r="P337" i="2"/>
  <c r="BI335" i="2"/>
  <c r="BH335" i="2"/>
  <c r="BG335" i="2"/>
  <c r="BF335" i="2"/>
  <c r="T335" i="2"/>
  <c r="R335" i="2"/>
  <c r="P335" i="2"/>
  <c r="BI333" i="2"/>
  <c r="BH333" i="2"/>
  <c r="BG333" i="2"/>
  <c r="BF333" i="2"/>
  <c r="T333" i="2"/>
  <c r="R333" i="2"/>
  <c r="P333" i="2"/>
  <c r="BI330" i="2"/>
  <c r="BH330" i="2"/>
  <c r="BG330" i="2"/>
  <c r="BF330" i="2"/>
  <c r="T330" i="2"/>
  <c r="R330" i="2"/>
  <c r="P330" i="2"/>
  <c r="BI327" i="2"/>
  <c r="BH327" i="2"/>
  <c r="BG327" i="2"/>
  <c r="BF327" i="2"/>
  <c r="T327" i="2"/>
  <c r="R327" i="2"/>
  <c r="P327" i="2"/>
  <c r="BI323" i="2"/>
  <c r="BH323" i="2"/>
  <c r="BG323" i="2"/>
  <c r="BF323" i="2"/>
  <c r="T323" i="2"/>
  <c r="R323" i="2"/>
  <c r="P323" i="2"/>
  <c r="BI320" i="2"/>
  <c r="BH320" i="2"/>
  <c r="BG320" i="2"/>
  <c r="BF320" i="2"/>
  <c r="T320" i="2"/>
  <c r="R320" i="2"/>
  <c r="P320" i="2"/>
  <c r="BI317" i="2"/>
  <c r="BH317" i="2"/>
  <c r="BG317" i="2"/>
  <c r="BF317" i="2"/>
  <c r="T317" i="2"/>
  <c r="R317" i="2"/>
  <c r="P317" i="2"/>
  <c r="BI313" i="2"/>
  <c r="BH313" i="2"/>
  <c r="BG313" i="2"/>
  <c r="BF313" i="2"/>
  <c r="T313" i="2"/>
  <c r="R313" i="2"/>
  <c r="P313" i="2"/>
  <c r="BI310" i="2"/>
  <c r="BH310" i="2"/>
  <c r="BG310" i="2"/>
  <c r="BF310" i="2"/>
  <c r="T310" i="2"/>
  <c r="R310" i="2"/>
  <c r="P310" i="2"/>
  <c r="BI308" i="2"/>
  <c r="BH308" i="2"/>
  <c r="BG308" i="2"/>
  <c r="BF308" i="2"/>
  <c r="T308" i="2"/>
  <c r="R308" i="2"/>
  <c r="P308" i="2"/>
  <c r="BI306" i="2"/>
  <c r="BH306" i="2"/>
  <c r="BG306" i="2"/>
  <c r="BF306" i="2"/>
  <c r="T306" i="2"/>
  <c r="R306" i="2"/>
  <c r="P306" i="2"/>
  <c r="BI302" i="2"/>
  <c r="BH302" i="2"/>
  <c r="BG302" i="2"/>
  <c r="BF302" i="2"/>
  <c r="T302" i="2"/>
  <c r="R302" i="2"/>
  <c r="P302" i="2"/>
  <c r="BI299" i="2"/>
  <c r="BH299" i="2"/>
  <c r="BG299" i="2"/>
  <c r="BF299" i="2"/>
  <c r="T299" i="2"/>
  <c r="R299" i="2"/>
  <c r="P299" i="2"/>
  <c r="BI296" i="2"/>
  <c r="BH296" i="2"/>
  <c r="BG296" i="2"/>
  <c r="BF296" i="2"/>
  <c r="T296" i="2"/>
  <c r="R296" i="2"/>
  <c r="P296" i="2"/>
  <c r="BI294" i="2"/>
  <c r="BH294" i="2"/>
  <c r="BG294" i="2"/>
  <c r="BF294" i="2"/>
  <c r="T294" i="2"/>
  <c r="R294" i="2"/>
  <c r="P294" i="2"/>
  <c r="BI291" i="2"/>
  <c r="BH291" i="2"/>
  <c r="BG291" i="2"/>
  <c r="BF291" i="2"/>
  <c r="T291" i="2"/>
  <c r="R291" i="2"/>
  <c r="P291" i="2"/>
  <c r="BI288" i="2"/>
  <c r="BH288" i="2"/>
  <c r="BG288" i="2"/>
  <c r="BF288" i="2"/>
  <c r="T288" i="2"/>
  <c r="R288" i="2"/>
  <c r="P288" i="2"/>
  <c r="BI285" i="2"/>
  <c r="BH285" i="2"/>
  <c r="BG285" i="2"/>
  <c r="BF285" i="2"/>
  <c r="T285" i="2"/>
  <c r="R285" i="2"/>
  <c r="P285" i="2"/>
  <c r="BI283" i="2"/>
  <c r="BH283" i="2"/>
  <c r="BG283" i="2"/>
  <c r="BF283" i="2"/>
  <c r="T283" i="2"/>
  <c r="R283" i="2"/>
  <c r="P283" i="2"/>
  <c r="BI280" i="2"/>
  <c r="BH280" i="2"/>
  <c r="BG280" i="2"/>
  <c r="BF280" i="2"/>
  <c r="T280" i="2"/>
  <c r="R280" i="2"/>
  <c r="P280" i="2"/>
  <c r="BI277" i="2"/>
  <c r="BH277" i="2"/>
  <c r="BG277" i="2"/>
  <c r="BF277" i="2"/>
  <c r="T277" i="2"/>
  <c r="R277" i="2"/>
  <c r="P277" i="2"/>
  <c r="BI274" i="2"/>
  <c r="BH274" i="2"/>
  <c r="BG274" i="2"/>
  <c r="BF274" i="2"/>
  <c r="T274" i="2"/>
  <c r="R274" i="2"/>
  <c r="P274" i="2"/>
  <c r="BI271" i="2"/>
  <c r="BH271" i="2"/>
  <c r="BG271" i="2"/>
  <c r="BF271" i="2"/>
  <c r="T271" i="2"/>
  <c r="R271" i="2"/>
  <c r="P271" i="2"/>
  <c r="BI268" i="2"/>
  <c r="BH268" i="2"/>
  <c r="BG268" i="2"/>
  <c r="BF268" i="2"/>
  <c r="T268" i="2"/>
  <c r="R268" i="2"/>
  <c r="P268" i="2"/>
  <c r="BI265" i="2"/>
  <c r="BH265" i="2"/>
  <c r="BG265" i="2"/>
  <c r="BF265" i="2"/>
  <c r="T265" i="2"/>
  <c r="R265" i="2"/>
  <c r="P265" i="2"/>
  <c r="BI263" i="2"/>
  <c r="BH263" i="2"/>
  <c r="BG263" i="2"/>
  <c r="BF263" i="2"/>
  <c r="T263" i="2"/>
  <c r="R263" i="2"/>
  <c r="P263" i="2"/>
  <c r="BI261" i="2"/>
  <c r="BH261" i="2"/>
  <c r="BG261" i="2"/>
  <c r="BF261" i="2"/>
  <c r="T261" i="2"/>
  <c r="R261" i="2"/>
  <c r="P261" i="2"/>
  <c r="BI258" i="2"/>
  <c r="BH258" i="2"/>
  <c r="BG258" i="2"/>
  <c r="BF258" i="2"/>
  <c r="T258" i="2"/>
  <c r="R258" i="2"/>
  <c r="P258" i="2"/>
  <c r="BI255" i="2"/>
  <c r="BH255" i="2"/>
  <c r="BG255" i="2"/>
  <c r="BF255" i="2"/>
  <c r="T255" i="2"/>
  <c r="R255" i="2"/>
  <c r="P255" i="2"/>
  <c r="BI253" i="2"/>
  <c r="BH253" i="2"/>
  <c r="BG253" i="2"/>
  <c r="BF253" i="2"/>
  <c r="T253" i="2"/>
  <c r="R253" i="2"/>
  <c r="P253" i="2"/>
  <c r="BI251" i="2"/>
  <c r="BH251" i="2"/>
  <c r="BG251" i="2"/>
  <c r="BF251" i="2"/>
  <c r="T251" i="2"/>
  <c r="R251" i="2"/>
  <c r="P251" i="2"/>
  <c r="BI248" i="2"/>
  <c r="BH248" i="2"/>
  <c r="BG248" i="2"/>
  <c r="BF248" i="2"/>
  <c r="T248" i="2"/>
  <c r="R248" i="2"/>
  <c r="P248" i="2"/>
  <c r="BI245" i="2"/>
  <c r="BH245" i="2"/>
  <c r="BG245" i="2"/>
  <c r="BF245" i="2"/>
  <c r="T245" i="2"/>
  <c r="R245" i="2"/>
  <c r="P245" i="2"/>
  <c r="BI242" i="2"/>
  <c r="BH242" i="2"/>
  <c r="BG242" i="2"/>
  <c r="BF242" i="2"/>
  <c r="T242" i="2"/>
  <c r="R242" i="2"/>
  <c r="P242" i="2"/>
  <c r="BI240" i="2"/>
  <c r="BH240" i="2"/>
  <c r="BG240" i="2"/>
  <c r="BF240" i="2"/>
  <c r="T240" i="2"/>
  <c r="R240" i="2"/>
  <c r="P240" i="2"/>
  <c r="BI238" i="2"/>
  <c r="BH238" i="2"/>
  <c r="BG238" i="2"/>
  <c r="BF238" i="2"/>
  <c r="T238" i="2"/>
  <c r="R238" i="2"/>
  <c r="P238" i="2"/>
  <c r="BI236" i="2"/>
  <c r="BH236" i="2"/>
  <c r="BG236" i="2"/>
  <c r="BF236" i="2"/>
  <c r="T236" i="2"/>
  <c r="R236" i="2"/>
  <c r="P236" i="2"/>
  <c r="BI233" i="2"/>
  <c r="BH233" i="2"/>
  <c r="BG233" i="2"/>
  <c r="BF233" i="2"/>
  <c r="T233" i="2"/>
  <c r="R233" i="2"/>
  <c r="P233" i="2"/>
  <c r="BI231" i="2"/>
  <c r="BH231" i="2"/>
  <c r="BG231" i="2"/>
  <c r="BF231" i="2"/>
  <c r="T231" i="2"/>
  <c r="R231" i="2"/>
  <c r="P231" i="2"/>
  <c r="BI229" i="2"/>
  <c r="BH229" i="2"/>
  <c r="BG229" i="2"/>
  <c r="BF229" i="2"/>
  <c r="T229" i="2"/>
  <c r="R229" i="2"/>
  <c r="P229" i="2"/>
  <c r="BI227" i="2"/>
  <c r="BH227" i="2"/>
  <c r="BG227" i="2"/>
  <c r="BF227" i="2"/>
  <c r="T227" i="2"/>
  <c r="R227" i="2"/>
  <c r="P227" i="2"/>
  <c r="BI225" i="2"/>
  <c r="BH225" i="2"/>
  <c r="BG225" i="2"/>
  <c r="BF225" i="2"/>
  <c r="T225" i="2"/>
  <c r="R225" i="2"/>
  <c r="P225" i="2"/>
  <c r="BI222" i="2"/>
  <c r="BH222" i="2"/>
  <c r="BG222" i="2"/>
  <c r="BF222" i="2"/>
  <c r="T222" i="2"/>
  <c r="R222" i="2"/>
  <c r="P222" i="2"/>
  <c r="BI219" i="2"/>
  <c r="BH219" i="2"/>
  <c r="BG219" i="2"/>
  <c r="BF219" i="2"/>
  <c r="T219" i="2"/>
  <c r="R219" i="2"/>
  <c r="P219" i="2"/>
  <c r="BI216" i="2"/>
  <c r="BH216" i="2"/>
  <c r="BG216" i="2"/>
  <c r="BF216" i="2"/>
  <c r="T216" i="2"/>
  <c r="R216" i="2"/>
  <c r="P216" i="2"/>
  <c r="BI214" i="2"/>
  <c r="BH214" i="2"/>
  <c r="BG214" i="2"/>
  <c r="BF214" i="2"/>
  <c r="T214" i="2"/>
  <c r="R214" i="2"/>
  <c r="P214" i="2"/>
  <c r="BI212" i="2"/>
  <c r="BH212" i="2"/>
  <c r="BG212" i="2"/>
  <c r="BF212" i="2"/>
  <c r="T212" i="2"/>
  <c r="R212" i="2"/>
  <c r="P212" i="2"/>
  <c r="BI210" i="2"/>
  <c r="BH210" i="2"/>
  <c r="BG210" i="2"/>
  <c r="BF210" i="2"/>
  <c r="T210" i="2"/>
  <c r="R210" i="2"/>
  <c r="P210" i="2"/>
  <c r="BI208" i="2"/>
  <c r="BH208" i="2"/>
  <c r="BG208" i="2"/>
  <c r="BF208" i="2"/>
  <c r="T208" i="2"/>
  <c r="R208" i="2"/>
  <c r="P208" i="2"/>
  <c r="BI205" i="2"/>
  <c r="BH205" i="2"/>
  <c r="BG205" i="2"/>
  <c r="BF205" i="2"/>
  <c r="T205" i="2"/>
  <c r="R205" i="2"/>
  <c r="P205" i="2"/>
  <c r="BI202" i="2"/>
  <c r="BH202" i="2"/>
  <c r="BG202" i="2"/>
  <c r="BF202" i="2"/>
  <c r="T202" i="2"/>
  <c r="R202" i="2"/>
  <c r="P202" i="2"/>
  <c r="BI200" i="2"/>
  <c r="BH200" i="2"/>
  <c r="BG200" i="2"/>
  <c r="BF200" i="2"/>
  <c r="T200" i="2"/>
  <c r="R200" i="2"/>
  <c r="P200" i="2"/>
  <c r="BI197" i="2"/>
  <c r="BH197" i="2"/>
  <c r="BG197" i="2"/>
  <c r="BF197" i="2"/>
  <c r="T197" i="2"/>
  <c r="R197" i="2"/>
  <c r="P197" i="2"/>
  <c r="BI194" i="2"/>
  <c r="BH194" i="2"/>
  <c r="BG194" i="2"/>
  <c r="BF194" i="2"/>
  <c r="T194" i="2"/>
  <c r="R194" i="2"/>
  <c r="P194" i="2"/>
  <c r="BI191" i="2"/>
  <c r="BH191" i="2"/>
  <c r="BG191" i="2"/>
  <c r="BF191" i="2"/>
  <c r="T191" i="2"/>
  <c r="R191" i="2"/>
  <c r="P191" i="2"/>
  <c r="BI189" i="2"/>
  <c r="BH189" i="2"/>
  <c r="BG189" i="2"/>
  <c r="BF189" i="2"/>
  <c r="T189" i="2"/>
  <c r="R189" i="2"/>
  <c r="P189" i="2"/>
  <c r="BI187" i="2"/>
  <c r="BH187" i="2"/>
  <c r="BG187" i="2"/>
  <c r="BF187" i="2"/>
  <c r="T187" i="2"/>
  <c r="R187" i="2"/>
  <c r="P187" i="2"/>
  <c r="BI184" i="2"/>
  <c r="BH184" i="2"/>
  <c r="BG184" i="2"/>
  <c r="BF184" i="2"/>
  <c r="T184" i="2"/>
  <c r="R184" i="2"/>
  <c r="P184" i="2"/>
  <c r="BI181" i="2"/>
  <c r="BH181" i="2"/>
  <c r="BG181" i="2"/>
  <c r="BF181" i="2"/>
  <c r="T181" i="2"/>
  <c r="R181" i="2"/>
  <c r="P181" i="2"/>
  <c r="BI179" i="2"/>
  <c r="BH179" i="2"/>
  <c r="BG179" i="2"/>
  <c r="BF179" i="2"/>
  <c r="T179" i="2"/>
  <c r="R179" i="2"/>
  <c r="P179" i="2"/>
  <c r="BI177" i="2"/>
  <c r="BH177" i="2"/>
  <c r="BG177" i="2"/>
  <c r="BF177" i="2"/>
  <c r="T177" i="2"/>
  <c r="R177" i="2"/>
  <c r="P177" i="2"/>
  <c r="BI175" i="2"/>
  <c r="BH175" i="2"/>
  <c r="BG175" i="2"/>
  <c r="BF175" i="2"/>
  <c r="T175" i="2"/>
  <c r="R175" i="2"/>
  <c r="P175" i="2"/>
  <c r="BI173" i="2"/>
  <c r="BH173" i="2"/>
  <c r="BG173" i="2"/>
  <c r="BF173" i="2"/>
  <c r="T173" i="2"/>
  <c r="R173" i="2"/>
  <c r="P173" i="2"/>
  <c r="BI171" i="2"/>
  <c r="BH171" i="2"/>
  <c r="BG171" i="2"/>
  <c r="BF171" i="2"/>
  <c r="T171" i="2"/>
  <c r="R171" i="2"/>
  <c r="P171" i="2"/>
  <c r="BI169" i="2"/>
  <c r="BH169" i="2"/>
  <c r="BG169" i="2"/>
  <c r="BF169" i="2"/>
  <c r="T169" i="2"/>
  <c r="R169" i="2"/>
  <c r="P169" i="2"/>
  <c r="BI167" i="2"/>
  <c r="BH167" i="2"/>
  <c r="BG167" i="2"/>
  <c r="BF167" i="2"/>
  <c r="T167" i="2"/>
  <c r="R167" i="2"/>
  <c r="P167" i="2"/>
  <c r="BI164" i="2"/>
  <c r="BH164" i="2"/>
  <c r="BG164" i="2"/>
  <c r="BF164" i="2"/>
  <c r="T164" i="2"/>
  <c r="R164" i="2"/>
  <c r="P164" i="2"/>
  <c r="BI160" i="2"/>
  <c r="BH160" i="2"/>
  <c r="BG160" i="2"/>
  <c r="BF160" i="2"/>
  <c r="T160" i="2"/>
  <c r="R160" i="2"/>
  <c r="P160" i="2"/>
  <c r="BI158" i="2"/>
  <c r="BH158" i="2"/>
  <c r="BG158" i="2"/>
  <c r="BF158" i="2"/>
  <c r="T158" i="2"/>
  <c r="R158" i="2"/>
  <c r="P158" i="2"/>
  <c r="BI155" i="2"/>
  <c r="BH155" i="2"/>
  <c r="BG155" i="2"/>
  <c r="BF155" i="2"/>
  <c r="T155" i="2"/>
  <c r="R155" i="2"/>
  <c r="P155" i="2"/>
  <c r="BI152" i="2"/>
  <c r="BH152" i="2"/>
  <c r="BG152" i="2"/>
  <c r="BF152" i="2"/>
  <c r="T152" i="2"/>
  <c r="R152" i="2"/>
  <c r="P152" i="2"/>
  <c r="BI149" i="2"/>
  <c r="BH149" i="2"/>
  <c r="BG149" i="2"/>
  <c r="BF149" i="2"/>
  <c r="T149" i="2"/>
  <c r="R149" i="2"/>
  <c r="P149" i="2"/>
  <c r="BI146" i="2"/>
  <c r="BH146" i="2"/>
  <c r="BG146" i="2"/>
  <c r="BF146" i="2"/>
  <c r="T146" i="2"/>
  <c r="R146" i="2"/>
  <c r="P146" i="2"/>
  <c r="BI143" i="2"/>
  <c r="BH143" i="2"/>
  <c r="BG143" i="2"/>
  <c r="BF143" i="2"/>
  <c r="T143" i="2"/>
  <c r="R143" i="2"/>
  <c r="P143" i="2"/>
  <c r="BI140" i="2"/>
  <c r="BH140" i="2"/>
  <c r="BG140" i="2"/>
  <c r="BF140" i="2"/>
  <c r="T140" i="2"/>
  <c r="R140" i="2"/>
  <c r="P140" i="2"/>
  <c r="BI137" i="2"/>
  <c r="BH137" i="2"/>
  <c r="BG137" i="2"/>
  <c r="BF137" i="2"/>
  <c r="T137" i="2"/>
  <c r="R137" i="2"/>
  <c r="P137" i="2"/>
  <c r="BI134" i="2"/>
  <c r="BH134" i="2"/>
  <c r="BG134" i="2"/>
  <c r="BF134" i="2"/>
  <c r="T134" i="2"/>
  <c r="R134" i="2"/>
  <c r="P134" i="2"/>
  <c r="BI131" i="2"/>
  <c r="BH131" i="2"/>
  <c r="BG131" i="2"/>
  <c r="BF131" i="2"/>
  <c r="T131" i="2"/>
  <c r="R131" i="2"/>
  <c r="P131" i="2"/>
  <c r="BI128" i="2"/>
  <c r="BH128" i="2"/>
  <c r="BG128" i="2"/>
  <c r="BF128" i="2"/>
  <c r="T128" i="2"/>
  <c r="R128" i="2"/>
  <c r="P128" i="2"/>
  <c r="BI125" i="2"/>
  <c r="BH125" i="2"/>
  <c r="BG125" i="2"/>
  <c r="BF125" i="2"/>
  <c r="T125" i="2"/>
  <c r="R125" i="2"/>
  <c r="P125" i="2"/>
  <c r="BI122" i="2"/>
  <c r="BH122" i="2"/>
  <c r="BG122" i="2"/>
  <c r="BF122" i="2"/>
  <c r="T122" i="2"/>
  <c r="R122" i="2"/>
  <c r="P122" i="2"/>
  <c r="BI119" i="2"/>
  <c r="BH119" i="2"/>
  <c r="BG119" i="2"/>
  <c r="BF119" i="2"/>
  <c r="T119" i="2"/>
  <c r="R119" i="2"/>
  <c r="P119" i="2"/>
  <c r="F110" i="2"/>
  <c r="E108" i="2"/>
  <c r="F87" i="2"/>
  <c r="E85" i="2"/>
  <c r="J22" i="2"/>
  <c r="E22" i="2"/>
  <c r="J113" i="2"/>
  <c r="J21" i="2"/>
  <c r="J19" i="2"/>
  <c r="E19" i="2"/>
  <c r="J112" i="2"/>
  <c r="J18" i="2"/>
  <c r="J16" i="2"/>
  <c r="E16" i="2"/>
  <c r="F113" i="2"/>
  <c r="J15" i="2"/>
  <c r="J13" i="2"/>
  <c r="E13" i="2"/>
  <c r="F112" i="2"/>
  <c r="J12" i="2"/>
  <c r="J10" i="2"/>
  <c r="J110" i="2" s="1"/>
  <c r="L90" i="1"/>
  <c r="AM90" i="1"/>
  <c r="AM89" i="1"/>
  <c r="L89" i="1"/>
  <c r="AM87" i="1"/>
  <c r="L87" i="1"/>
  <c r="L85" i="1"/>
  <c r="L84" i="1"/>
  <c r="BK352" i="2"/>
  <c r="BK348" i="2"/>
  <c r="J216" i="2"/>
  <c r="BK214" i="2"/>
  <c r="J214" i="2"/>
  <c r="BK212" i="2"/>
  <c r="J212" i="2"/>
  <c r="BK210" i="2"/>
  <c r="J210" i="2"/>
  <c r="BK208" i="2"/>
  <c r="J208" i="2"/>
  <c r="BK205" i="2"/>
  <c r="J205" i="2"/>
  <c r="BK202" i="2"/>
  <c r="J202" i="2"/>
  <c r="BK200" i="2"/>
  <c r="J200" i="2"/>
  <c r="BK197" i="2"/>
  <c r="J197" i="2"/>
  <c r="BK194" i="2"/>
  <c r="J194" i="2"/>
  <c r="BK191" i="2"/>
  <c r="J191" i="2"/>
  <c r="BK189" i="2"/>
  <c r="J189" i="2"/>
  <c r="BK187" i="2"/>
  <c r="J187" i="2"/>
  <c r="BK184" i="2"/>
  <c r="J184" i="2"/>
  <c r="BK181" i="2"/>
  <c r="J181" i="2"/>
  <c r="BK179" i="2"/>
  <c r="J179" i="2"/>
  <c r="BK177" i="2"/>
  <c r="J177" i="2"/>
  <c r="BK175" i="2"/>
  <c r="J175" i="2"/>
  <c r="BK173" i="2"/>
  <c r="J173" i="2"/>
  <c r="BK171" i="2"/>
  <c r="J171" i="2"/>
  <c r="BK169" i="2"/>
  <c r="J169" i="2"/>
  <c r="BK167" i="2"/>
  <c r="J167" i="2"/>
  <c r="BK164" i="2"/>
  <c r="J164" i="2"/>
  <c r="BK160" i="2"/>
  <c r="J160" i="2"/>
  <c r="BK158" i="2"/>
  <c r="J158" i="2"/>
  <c r="BK155" i="2"/>
  <c r="J155" i="2"/>
  <c r="BK152" i="2"/>
  <c r="J152" i="2"/>
  <c r="BK149" i="2"/>
  <c r="J149" i="2"/>
  <c r="BK146" i="2"/>
  <c r="J146" i="2"/>
  <c r="BK143" i="2"/>
  <c r="J143" i="2"/>
  <c r="BK140" i="2"/>
  <c r="J140" i="2"/>
  <c r="BK137" i="2"/>
  <c r="J137" i="2"/>
  <c r="BK134" i="2"/>
  <c r="J134" i="2"/>
  <c r="BK131" i="2"/>
  <c r="J131" i="2"/>
  <c r="BK128" i="2"/>
  <c r="J128" i="2"/>
  <c r="BK125" i="2"/>
  <c r="J125" i="2"/>
  <c r="BK122" i="2"/>
  <c r="J122" i="2"/>
  <c r="BK119" i="2"/>
  <c r="J119" i="2"/>
  <c r="AS94" i="1"/>
  <c r="BK354" i="2"/>
  <c r="J352" i="2"/>
  <c r="J350" i="2"/>
  <c r="BK222" i="2"/>
  <c r="J222" i="2"/>
  <c r="BK219" i="2"/>
  <c r="J219" i="2"/>
  <c r="BK216" i="2"/>
  <c r="J354" i="2"/>
  <c r="BK350" i="2"/>
  <c r="J348" i="2"/>
  <c r="BK346" i="2"/>
  <c r="J346" i="2"/>
  <c r="BK344" i="2"/>
  <c r="J344" i="2"/>
  <c r="BK340" i="2"/>
  <c r="J340" i="2"/>
  <c r="BK337" i="2"/>
  <c r="J337" i="2"/>
  <c r="BK335" i="2"/>
  <c r="J335" i="2"/>
  <c r="BK333" i="2"/>
  <c r="J333" i="2"/>
  <c r="BK330" i="2"/>
  <c r="J330" i="2"/>
  <c r="BK327" i="2"/>
  <c r="J327" i="2"/>
  <c r="BK323" i="2"/>
  <c r="J323" i="2"/>
  <c r="BK320" i="2"/>
  <c r="J320" i="2"/>
  <c r="BK317" i="2"/>
  <c r="J317" i="2"/>
  <c r="BK313" i="2"/>
  <c r="J313" i="2"/>
  <c r="BK310" i="2"/>
  <c r="J310" i="2"/>
  <c r="BK308" i="2"/>
  <c r="J308" i="2"/>
  <c r="BK306" i="2"/>
  <c r="J306" i="2"/>
  <c r="BK302" i="2"/>
  <c r="J302" i="2"/>
  <c r="BK299" i="2"/>
  <c r="J299" i="2"/>
  <c r="BK296" i="2"/>
  <c r="J296" i="2"/>
  <c r="BK294" i="2"/>
  <c r="J294" i="2"/>
  <c r="BK291" i="2"/>
  <c r="J291" i="2"/>
  <c r="BK288" i="2"/>
  <c r="J288" i="2"/>
  <c r="BK285" i="2"/>
  <c r="J285" i="2"/>
  <c r="BK283" i="2"/>
  <c r="J283" i="2"/>
  <c r="BK280" i="2"/>
  <c r="J280" i="2"/>
  <c r="BK277" i="2"/>
  <c r="J277" i="2"/>
  <c r="BK274" i="2"/>
  <c r="J274" i="2"/>
  <c r="BK271" i="2"/>
  <c r="J271" i="2"/>
  <c r="BK268" i="2"/>
  <c r="J268" i="2"/>
  <c r="BK265" i="2"/>
  <c r="J265" i="2"/>
  <c r="BK263" i="2"/>
  <c r="J263" i="2"/>
  <c r="BK261" i="2"/>
  <c r="J261" i="2"/>
  <c r="BK258" i="2"/>
  <c r="J258" i="2"/>
  <c r="BK255" i="2"/>
  <c r="J255" i="2"/>
  <c r="BK253" i="2"/>
  <c r="J253" i="2"/>
  <c r="BK251" i="2"/>
  <c r="J251" i="2"/>
  <c r="BK248" i="2"/>
  <c r="J248" i="2"/>
  <c r="BK245" i="2"/>
  <c r="J245" i="2"/>
  <c r="BK242" i="2"/>
  <c r="J242" i="2"/>
  <c r="BK240" i="2"/>
  <c r="J240" i="2"/>
  <c r="BK238" i="2"/>
  <c r="J238" i="2"/>
  <c r="BK236" i="2"/>
  <c r="J236" i="2"/>
  <c r="BK233" i="2"/>
  <c r="J233" i="2"/>
  <c r="BK231" i="2"/>
  <c r="J231" i="2"/>
  <c r="BK229" i="2"/>
  <c r="J229" i="2"/>
  <c r="BK227" i="2"/>
  <c r="J227" i="2"/>
  <c r="BK225" i="2"/>
  <c r="J225" i="2"/>
  <c r="R343" i="2" l="1"/>
  <c r="R118" i="2"/>
  <c r="R117" i="2"/>
  <c r="BK305" i="2"/>
  <c r="J305" i="2" s="1"/>
  <c r="J97" i="2" s="1"/>
  <c r="R305" i="2"/>
  <c r="BK343" i="2"/>
  <c r="J343" i="2" s="1"/>
  <c r="J98" i="2" s="1"/>
  <c r="P118" i="2"/>
  <c r="P117" i="2"/>
  <c r="P343" i="2"/>
  <c r="BK118" i="2"/>
  <c r="J118" i="2"/>
  <c r="J96" i="2"/>
  <c r="T118" i="2"/>
  <c r="T117" i="2"/>
  <c r="T116" i="2"/>
  <c r="P305" i="2"/>
  <c r="T305" i="2"/>
  <c r="T343" i="2"/>
  <c r="BE222" i="2"/>
  <c r="BE225" i="2"/>
  <c r="BE227" i="2"/>
  <c r="BE229" i="2"/>
  <c r="BE231" i="2"/>
  <c r="BE233" i="2"/>
  <c r="BE236" i="2"/>
  <c r="BE238" i="2"/>
  <c r="BE240" i="2"/>
  <c r="BE242" i="2"/>
  <c r="BE245" i="2"/>
  <c r="BE248" i="2"/>
  <c r="BE251" i="2"/>
  <c r="BE253" i="2"/>
  <c r="BE255" i="2"/>
  <c r="BE258" i="2"/>
  <c r="BE261" i="2"/>
  <c r="BE263" i="2"/>
  <c r="BE265" i="2"/>
  <c r="BE268" i="2"/>
  <c r="BE271" i="2"/>
  <c r="BE274" i="2"/>
  <c r="BE277" i="2"/>
  <c r="BE280" i="2"/>
  <c r="BE283" i="2"/>
  <c r="BE285" i="2"/>
  <c r="BE288" i="2"/>
  <c r="BE291" i="2"/>
  <c r="BE294" i="2"/>
  <c r="BE296" i="2"/>
  <c r="BE299" i="2"/>
  <c r="BE302" i="2"/>
  <c r="BE306" i="2"/>
  <c r="BE308" i="2"/>
  <c r="BE310" i="2"/>
  <c r="BE313" i="2"/>
  <c r="BE317" i="2"/>
  <c r="BE320" i="2"/>
  <c r="BE323" i="2"/>
  <c r="BE327" i="2"/>
  <c r="BE330" i="2"/>
  <c r="BE333" i="2"/>
  <c r="BE335" i="2"/>
  <c r="BE337" i="2"/>
  <c r="BE340" i="2"/>
  <c r="BE344" i="2"/>
  <c r="BE346" i="2"/>
  <c r="BE354" i="2"/>
  <c r="BE219" i="2"/>
  <c r="BE350" i="2"/>
  <c r="J87" i="2"/>
  <c r="F89" i="2"/>
  <c r="J89" i="2"/>
  <c r="F90" i="2"/>
  <c r="J90" i="2"/>
  <c r="BE119" i="2"/>
  <c r="BE122" i="2"/>
  <c r="BE125" i="2"/>
  <c r="BE128" i="2"/>
  <c r="BE131" i="2"/>
  <c r="BE134" i="2"/>
  <c r="BE137" i="2"/>
  <c r="BE140" i="2"/>
  <c r="BE143" i="2"/>
  <c r="BE146" i="2"/>
  <c r="BE149" i="2"/>
  <c r="BE152" i="2"/>
  <c r="BE155" i="2"/>
  <c r="BE158" i="2"/>
  <c r="BE160" i="2"/>
  <c r="BE164" i="2"/>
  <c r="BE167" i="2"/>
  <c r="BE169" i="2"/>
  <c r="BE171" i="2"/>
  <c r="BE173" i="2"/>
  <c r="BE175" i="2"/>
  <c r="BE177" i="2"/>
  <c r="BE179" i="2"/>
  <c r="BE181" i="2"/>
  <c r="BE184" i="2"/>
  <c r="BE187" i="2"/>
  <c r="BE189" i="2"/>
  <c r="BE191" i="2"/>
  <c r="BE194" i="2"/>
  <c r="BE197" i="2"/>
  <c r="BE200" i="2"/>
  <c r="BE202" i="2"/>
  <c r="BE205" i="2"/>
  <c r="BE208" i="2"/>
  <c r="BE210" i="2"/>
  <c r="BE212" i="2"/>
  <c r="BE214" i="2"/>
  <c r="BE216" i="2"/>
  <c r="BE348" i="2"/>
  <c r="BE352" i="2"/>
  <c r="J32" i="2"/>
  <c r="AW95" i="1"/>
  <c r="F32" i="2"/>
  <c r="BA95" i="1" s="1"/>
  <c r="BA94" i="1" s="1"/>
  <c r="W30" i="1" s="1"/>
  <c r="F33" i="2"/>
  <c r="BB95" i="1" s="1"/>
  <c r="BB94" i="1" s="1"/>
  <c r="W31" i="1" s="1"/>
  <c r="F34" i="2"/>
  <c r="BC95" i="1" s="1"/>
  <c r="BC94" i="1" s="1"/>
  <c r="W32" i="1" s="1"/>
  <c r="F35" i="2"/>
  <c r="BD95" i="1" s="1"/>
  <c r="BD94" i="1" s="1"/>
  <c r="W33" i="1" s="1"/>
  <c r="P116" i="2" l="1"/>
  <c r="AU95" i="1"/>
  <c r="R116" i="2"/>
  <c r="BK117" i="2"/>
  <c r="BK116" i="2" s="1"/>
  <c r="J116" i="2" s="1"/>
  <c r="J94" i="2" s="1"/>
  <c r="AU94" i="1"/>
  <c r="J31" i="2"/>
  <c r="AV95" i="1" s="1"/>
  <c r="AT95" i="1" s="1"/>
  <c r="AW94" i="1"/>
  <c r="AK30" i="1" s="1"/>
  <c r="AX94" i="1"/>
  <c r="F31" i="2"/>
  <c r="AZ95" i="1"/>
  <c r="AZ94" i="1" s="1"/>
  <c r="W29" i="1" s="1"/>
  <c r="AY94" i="1"/>
  <c r="J117" i="2" l="1"/>
  <c r="J95" i="2"/>
  <c r="J28" i="2"/>
  <c r="AG95" i="1"/>
  <c r="AG94" i="1" s="1"/>
  <c r="AK26" i="1" s="1"/>
  <c r="AV94" i="1"/>
  <c r="AK29" i="1"/>
  <c r="AN95" i="1" l="1"/>
  <c r="J37" i="2"/>
  <c r="AK35" i="1"/>
  <c r="AT94" i="1"/>
  <c r="AN94" i="1" l="1"/>
</calcChain>
</file>

<file path=xl/sharedStrings.xml><?xml version="1.0" encoding="utf-8"?>
<sst xmlns="http://schemas.openxmlformats.org/spreadsheetml/2006/main" count="2382" uniqueCount="582">
  <si>
    <t>Export Komplet</t>
  </si>
  <si>
    <t/>
  </si>
  <si>
    <t>2.0</t>
  </si>
  <si>
    <t>False</t>
  </si>
  <si>
    <t>{5bce2462-a591-4e97-b6c9-51033f634fb0}</t>
  </si>
  <si>
    <t>&gt;&gt;  skryté sloupce  &lt;&lt;</t>
  </si>
  <si>
    <t>0,01</t>
  </si>
  <si>
    <t>21</t>
  </si>
  <si>
    <t>15</t>
  </si>
  <si>
    <t>REKAPITULACE STAVBY</t>
  </si>
  <si>
    <t>v ---  níže se nacházejí doplnkové a pomocné údaje k sestavám  --- v</t>
  </si>
  <si>
    <t>Návod na vyplnění</t>
  </si>
  <si>
    <t>0,001</t>
  </si>
  <si>
    <t>Kód:</t>
  </si>
  <si>
    <t>2020-17</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</si>
  <si>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</si>
  <si>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</si>
  <si>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Výměna pražců a kolejnic Moravské Budějovice K - Jemnice</t>
  </si>
  <si>
    <t>KSO:</t>
  </si>
  <si>
    <t>CC-CZ:</t>
  </si>
  <si>
    <t>Místo:</t>
  </si>
  <si>
    <t xml:space="preserve"> </t>
  </si>
  <si>
    <t>Datum:</t>
  </si>
  <si>
    <t>Zadavatel:</t>
  </si>
  <si>
    <t>IČ:</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</si>
  <si>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</si>
  <si>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</si>
  <si>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</si>
  <si>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</si>
  <si>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</si>
  <si>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</si>
  <si>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</si>
  <si>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</si>
  <si>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</si>
  <si>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</si>
  <si>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</si>
  <si>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</si>
  <si>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</si>
  <si>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</si>
  <si>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</si>
  <si>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</si>
  <si>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</si>
  <si>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</si>
  <si>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</si>
  <si>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</si>
  <si>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</si>
  <si>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</si>
  <si>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</si>
  <si>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</si>
  <si>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</si>
  <si>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</si>
  <si>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</si>
  <si>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</si>
  <si>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</si>
  <si>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</si>
  <si>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</si>
  <si>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</si>
  <si>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</si>
  <si>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</si>
  <si>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</si>
  <si>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</si>
  <si>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</si>
  <si>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</si>
  <si>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</si>
  <si>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</si>
  <si>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</si>
  <si>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</si>
  <si>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</si>
  <si>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</si>
  <si>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</si>
  <si>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</si>
  <si>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</si>
  <si>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</si>
  <si>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IMPORT</t>
  </si>
  <si>
    <t>{00000000-0000-0000-0000-000000000000}</t>
  </si>
  <si>
    <t>/</t>
  </si>
  <si>
    <t>STA</t>
  </si>
  <si>
    <t>1</t>
  </si>
  <si>
    <t>###NOINSERT###</t>
  </si>
  <si>
    <t>2</t>
  </si>
  <si>
    <t>KRYCÍ LIST SOUPISU PRACÍ</t>
  </si>
  <si>
    <t>REKAPITULACE ČLENĚNÍ SOUPISU PRACÍ</t>
  </si>
  <si>
    <t>Kód dílu - Popis</t>
  </si>
  <si>
    <t>Cena celkem [CZK]</t>
  </si>
  <si>
    <t>Náklady ze soupisu prací</t>
  </si>
  <si>
    <t>-1</t>
  </si>
  <si>
    <t>HSV - Práce a dodávky HSV</t>
  </si>
  <si>
    <t xml:space="preserve">    5 - Komunikace pozemní</t>
  </si>
  <si>
    <t>OST - Ostatní</t>
  </si>
  <si>
    <t>VRN - Vedlejší rozpočtové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</si>
  <si>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</si>
  <si>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</si>
  <si>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</si>
  <si>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</si>
  <si>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</si>
  <si>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</si>
  <si>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</si>
  <si>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</si>
  <si>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</si>
  <si>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</si>
  <si>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</si>
  <si>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</si>
  <si>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</si>
  <si>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</si>
  <si>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</si>
  <si>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</si>
  <si>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</si>
  <si>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</si>
  <si>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</si>
  <si>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5905055010</t>
  </si>
  <si>
    <t>Odstranění stávajícího kolejového lože odtěžením v koleji</t>
  </si>
  <si>
    <t>m3</t>
  </si>
  <si>
    <t>4</t>
  </si>
  <si>
    <t>1305385974</t>
  </si>
  <si>
    <t>PP</t>
  </si>
  <si>
    <t>Odstranění stávajícího kolejového lože odtěžením v koleji. Poznámka: 1. V cenách jsou započteny náklady na odstranění KL, úpravu pláně a rozprostření výzisku na terén nebo jeho naložení na dopravní prostředek. 2. Položka se použije v případech, kdy se nové KL nezřizuje.</t>
  </si>
  <si>
    <t>VV</t>
  </si>
  <si>
    <t>((15+25+25+25)*4*0,4)+(8*4*0,5)</t>
  </si>
  <si>
    <t>5905060010</t>
  </si>
  <si>
    <t>Zřízení nového kolejového lože v koleji</t>
  </si>
  <si>
    <t>1527565796</t>
  </si>
  <si>
    <t>Zřízení nového kolejového lože v koleji. Poznámka: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 3. Položka se použije v případech nově zřizované koleje nebo výhybky.</t>
  </si>
  <si>
    <t>160</t>
  </si>
  <si>
    <t>3</t>
  </si>
  <si>
    <t>5905105030</t>
  </si>
  <si>
    <t>Doplnění KL kamenivem souvisle strojně v koleji</t>
  </si>
  <si>
    <t>-1473090404</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</si>
  <si>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</si>
  <si>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13870*0,15"m3/m"</t>
  </si>
  <si>
    <t>M</t>
  </si>
  <si>
    <t>5955101000</t>
  </si>
  <si>
    <t>Kamenivo drcené štěrk frakce 31,5/63 třídy BI</t>
  </si>
  <si>
    <t>t</t>
  </si>
  <si>
    <t>8</t>
  </si>
  <si>
    <t>1822111950</t>
  </si>
  <si>
    <t>(2080,5+160)*1,8</t>
  </si>
  <si>
    <t>5906015010</t>
  </si>
  <si>
    <t>Výměna pražce malou těžící mechanizací v KL otevřeném i zapuštěném pražec dřevěný příčný nevystrojený</t>
  </si>
  <si>
    <t>kus</t>
  </si>
  <si>
    <t>1731653651</t>
  </si>
  <si>
    <t>Výměna pražce malou těžící mechanizací v KL otevřeném i zapuštěném pražec dřevěný příčný nevystrojený.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</si>
  <si>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3340-24-38-38-24"rošty u přejezdů"</t>
  </si>
  <si>
    <t>6</t>
  </si>
  <si>
    <t>5906015020</t>
  </si>
  <si>
    <t>Výměna pražce malou těžící mechanizací v KL otevřeném i zapuštěném pražec dřevěný příčný vystrojený</t>
  </si>
  <si>
    <t>840359991</t>
  </si>
  <si>
    <t>Výměna pražce malou těžící mechanizací v KL otevřeném i zapuštěném pražec dřevěný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</si>
  <si>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950-40"propustky"</t>
  </si>
  <si>
    <t>7</t>
  </si>
  <si>
    <t>5906045010</t>
  </si>
  <si>
    <t>Příplatek za překážku po jedné straně koleje</t>
  </si>
  <si>
    <t>m</t>
  </si>
  <si>
    <t>-1846872116</t>
  </si>
  <si>
    <t>Příplatek za překážku po jedné straně koleje. Poznámka: 1. V cenách jsou započteny náklady na obtížnou manipulaci u překážky dlouhé alespoň 0,5 metru a vzdálené méně než 2,5 metru od osy koleje. Pro výkon se stanoví délka nezbytně nutná.</t>
  </si>
  <si>
    <t>4+15</t>
  </si>
  <si>
    <t>5906055020</t>
  </si>
  <si>
    <t>Příplatek za současnou výměnu pražce s podkladnicovým upevněním a kompletů a pryžových podložek</t>
  </si>
  <si>
    <t>1874295082</t>
  </si>
  <si>
    <t>Příplatek za současnou výměnu pražce s podkladnicovým upevněním a kompletů a pryžových podložek.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</si>
  <si>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9</t>
  </si>
  <si>
    <t>5906055030</t>
  </si>
  <si>
    <t>Příplatek za současnou výměnu pražce s podkladnicovým upevněním a kompletů, pryžových a polyetylenových podložek</t>
  </si>
  <si>
    <t>209826720</t>
  </si>
  <si>
    <t>Příplatek za současnou výměnu pražce s podkladnicovým upevněním a kompletů, pryžových a polyetylenových podložek.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</si>
  <si>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3340-24-38-38-24"přejezdy"</t>
  </si>
  <si>
    <t>10</t>
  </si>
  <si>
    <t>5906105010</t>
  </si>
  <si>
    <t>Demontáž pražce dřevěný</t>
  </si>
  <si>
    <t>-1169424346</t>
  </si>
  <si>
    <t>Demontáž pražce dřevěný. Poznámka: 1. V cenách jsou započteny náklady na manipulaci, demontáž, odstrojení do součástí a uložení pražců.</t>
  </si>
  <si>
    <t>950-40</t>
  </si>
  <si>
    <t>11</t>
  </si>
  <si>
    <t>5906130170</t>
  </si>
  <si>
    <t>Montáž kolejového roštu v ose koleje pražce dřevěné vystrojené tv. S49 rozdělení "c"</t>
  </si>
  <si>
    <t>km</t>
  </si>
  <si>
    <t>-809865437</t>
  </si>
  <si>
    <t>Montáž kolejového roštu v ose koleje pražce dřevěné vystrojené tv. S49 rozdělení "c". Poznámka: 1. V cenách jsou započteny náklady na manipulaci a montáž KR, u pražců dřevěných nevystrojených i na vrtání pražců. 2. V cenách nejsou obsaženy náklady na dodávku materiálu.</t>
  </si>
  <si>
    <t>(25+25+25-8+25+25+25-9)/1000</t>
  </si>
  <si>
    <t>12</t>
  </si>
  <si>
    <t>5906130380</t>
  </si>
  <si>
    <t>Montáž kolejového roštu v ose koleje pražce betonové vystrojené tv. S49 rozdělení "c"</t>
  </si>
  <si>
    <t>-898870034</t>
  </si>
  <si>
    <t>Montáž kolejového roštu v ose koleje pražce betonové vystrojené tv. S49 rozdělení "c". Poznámka: 1. V cenách jsou započteny náklady na manipulaci a montáž KR, u pražců dřevěných nevystrojených i na vrtání pražců. 2. V cenách nejsou obsaženy náklady na dodávku materiálu.</t>
  </si>
  <si>
    <t>0,008+0,009</t>
  </si>
  <si>
    <t>13</t>
  </si>
  <si>
    <t>5906140070</t>
  </si>
  <si>
    <t>Demontáž kolejového roštu koleje v ose koleje pražce dřevěné tv. S49 rozdělení "c"</t>
  </si>
  <si>
    <t>-1593631669</t>
  </si>
  <si>
    <t>Demontáž kolejového roštu koleje v ose koleje pražce dřevěné tv. S49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</si>
  <si>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(25+25+25+25+25+25)/1000</t>
  </si>
  <si>
    <t>14</t>
  </si>
  <si>
    <t>5957110030</t>
  </si>
  <si>
    <t>Kolejnice tv. 49 E 1, třídy R260-dodá zhotovitel</t>
  </si>
  <si>
    <t>1208110704</t>
  </si>
  <si>
    <t>Kolejnice tv. 49 E 1, třídy R260</t>
  </si>
  <si>
    <t>5958158005</t>
  </si>
  <si>
    <t>Podložka pryžová pod patu kolejnice S49  183/126/6</t>
  </si>
  <si>
    <t>1978458350</t>
  </si>
  <si>
    <t>(3340-23+950+1676+1148)*2</t>
  </si>
  <si>
    <t>Součet</t>
  </si>
  <si>
    <t>16</t>
  </si>
  <si>
    <t>5958134080</t>
  </si>
  <si>
    <t>Součásti upevňovací vrtule R2 (160)</t>
  </si>
  <si>
    <t>-1616243796</t>
  </si>
  <si>
    <t>(3340-23)*8</t>
  </si>
  <si>
    <t>17</t>
  </si>
  <si>
    <t>5958101005</t>
  </si>
  <si>
    <t>Součásti spojovací kolejnicové spojky tv. S 730 mm</t>
  </si>
  <si>
    <t>1448430955</t>
  </si>
  <si>
    <t>18</t>
  </si>
  <si>
    <t>5958101000</t>
  </si>
  <si>
    <t>Součásti spojovací kolejnicové spojky tv. T4 730 mm</t>
  </si>
  <si>
    <t>1011393614</t>
  </si>
  <si>
    <t>19</t>
  </si>
  <si>
    <t>5958101195</t>
  </si>
  <si>
    <t>Součásti spojovací plastové spojky pro IS (alkamid) tv. T</t>
  </si>
  <si>
    <t>-1288108580</t>
  </si>
  <si>
    <t>20</t>
  </si>
  <si>
    <t>5958104010</t>
  </si>
  <si>
    <t>Izolační profilové vložky pro IS tv. S 49,T - 5mm</t>
  </si>
  <si>
    <t>101159587</t>
  </si>
  <si>
    <t>5958104050</t>
  </si>
  <si>
    <t>Izolační profilové vložky pro IS ocelové podložky pro plastové spojky IS P1 50x50mm pod pružné kroužky</t>
  </si>
  <si>
    <t>1046979245</t>
  </si>
  <si>
    <t>22</t>
  </si>
  <si>
    <t>5958104030</t>
  </si>
  <si>
    <t>Izolační profilové vložky pro IS ocelové podložky pro plastové spojky IS PT pro izolovaný styk T  A=250 mm,  B=306mm</t>
  </si>
  <si>
    <t>1781243003</t>
  </si>
  <si>
    <t>23</t>
  </si>
  <si>
    <t>5958125010</t>
  </si>
  <si>
    <t>Komplety s antikorozní úpravou ŽS 4 (svěrka ŽS4, šroub RS 1, matice M24, podložka Fe6)</t>
  </si>
  <si>
    <t>175648227</t>
  </si>
  <si>
    <t>24</t>
  </si>
  <si>
    <t>5958131050</t>
  </si>
  <si>
    <t>Součásti upevňovací s antikorozní úpravou vrtule R1(145)</t>
  </si>
  <si>
    <t>2035302146</t>
  </si>
  <si>
    <t>72+112</t>
  </si>
  <si>
    <t>25</t>
  </si>
  <si>
    <t>5958134041</t>
  </si>
  <si>
    <t>Součásti upevňovací šroub svěrkový T5</t>
  </si>
  <si>
    <t>-935831984</t>
  </si>
  <si>
    <t>(3340-23+950+1676+58)*4</t>
  </si>
  <si>
    <t>26</t>
  </si>
  <si>
    <t>5958134042</t>
  </si>
  <si>
    <t>Součásti upevňovací šroub svěrkový T10 M24x80</t>
  </si>
  <si>
    <t>1814628313</t>
  </si>
  <si>
    <t>27</t>
  </si>
  <si>
    <t>5958107000</t>
  </si>
  <si>
    <t>Šroub spojkový M24 x 120 mm</t>
  </si>
  <si>
    <t>-2059259805</t>
  </si>
  <si>
    <t>28</t>
  </si>
  <si>
    <t>5958107005</t>
  </si>
  <si>
    <t>Šroub spojkový M24 x 140 mm</t>
  </si>
  <si>
    <t>949519093</t>
  </si>
  <si>
    <t>344+16</t>
  </si>
  <si>
    <t>29</t>
  </si>
  <si>
    <t>5958134115</t>
  </si>
  <si>
    <t>Součásti upevňovací matice M24</t>
  </si>
  <si>
    <t>73428224</t>
  </si>
  <si>
    <t>(3340-23+950+1676+58)*4+1000+728</t>
  </si>
  <si>
    <t>30</t>
  </si>
  <si>
    <t>5958134040</t>
  </si>
  <si>
    <t>Součásti upevňovací kroužek pružný dvojitý Fe 6</t>
  </si>
  <si>
    <t>-1857081555</t>
  </si>
  <si>
    <t>(3340-23)*8+(3340-23+950+1676+1148)*4+728</t>
  </si>
  <si>
    <t>31</t>
  </si>
  <si>
    <t>5958131070</t>
  </si>
  <si>
    <t>Součásti upevňovací s antikorozní úpravou kroužek pružný dvojitý Fe 6</t>
  </si>
  <si>
    <t>-1325910352</t>
  </si>
  <si>
    <t>32</t>
  </si>
  <si>
    <t>5958134140</t>
  </si>
  <si>
    <t>Součásti upevňovací vložka M</t>
  </si>
  <si>
    <t>278508190</t>
  </si>
  <si>
    <t>33</t>
  </si>
  <si>
    <t>5907020410</t>
  </si>
  <si>
    <t>Souvislá výměna kolejnic současně s výměnou kompletů a pryžové podložky tv. S49 rozdělení "c"</t>
  </si>
  <si>
    <t>-127681013</t>
  </si>
  <si>
    <t>Souvislá výměna kolejnic současně s výměnou kompletů a pryžové podložky tv. S49 rozdělení "c".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</si>
  <si>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900-50"přejezdy"</t>
  </si>
  <si>
    <t>34</t>
  </si>
  <si>
    <t>5907020415</t>
  </si>
  <si>
    <t>Souvislá výměna kolejnic současně s výměnou kompletů a pryžové podložky tv. S49 rozdělení "d"</t>
  </si>
  <si>
    <t>300450652</t>
  </si>
  <si>
    <t>Souvislá výměna kolejnic současně s výměnou kompletů a pryžové podložky tv. S49 rozdělení "d".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</si>
  <si>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35</t>
  </si>
  <si>
    <t>5907030410</t>
  </si>
  <si>
    <t>Záměna kolejnic současně s výměnou kompletů a pryžové podložky tv. S49 rozdělení "c"</t>
  </si>
  <si>
    <t>-2015421250</t>
  </si>
  <si>
    <t>Záměna kolejnic současně s výměnou kompletů a pryžové podložky tv. S49 rozdělení "c".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</si>
  <si>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36</t>
  </si>
  <si>
    <t>5907030415</t>
  </si>
  <si>
    <t>Záměna kolejnic současně s výměnou kompletů a pryžové podložky tv. S49 rozdělení "d"</t>
  </si>
  <si>
    <t>-893324723</t>
  </si>
  <si>
    <t>Záměna kolejnic současně s výměnou kompletů a pryžové podložky tv. S49 rozdělení "d".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</si>
  <si>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37</t>
  </si>
  <si>
    <t>5907045120</t>
  </si>
  <si>
    <t>Příplatek za obtížnost při výměně kolejnic na rozponových podkladnicích tv. S49</t>
  </si>
  <si>
    <t>1965019907</t>
  </si>
  <si>
    <t>Příplatek za obtížnost při výměně kolejnic na rozponových podkladnicích tv. S49. Poznámka: 1. V cenách jsou započteny náklady za obtížné podmínky výměny kolejnic.</t>
  </si>
  <si>
    <t>38</t>
  </si>
  <si>
    <t>5907050020</t>
  </si>
  <si>
    <t>Dělení kolejnic řezáním nebo rozbroušením tv. S49</t>
  </si>
  <si>
    <t>829221314</t>
  </si>
  <si>
    <t>Dělení kolejnic řezáním nebo rozbroušením tv. S49. Poznámka: 1. V cenách jsou započteny náklady na manipulaci, podložení, označení a provedení řezu kolejnice.</t>
  </si>
  <si>
    <t>75</t>
  </si>
  <si>
    <t>39</t>
  </si>
  <si>
    <t>5907055010</t>
  </si>
  <si>
    <t>Vrtání kolejnic otvor o průměru do 10 mm</t>
  </si>
  <si>
    <t>871535261</t>
  </si>
  <si>
    <t>Vrtání kolejnic otvor o průměru do 10 mm. Poznámka: 1. V cenách jsou započteny náklady na manipulaci, podložení, označení a provedení vrtu ve stojině kolejnice.</t>
  </si>
  <si>
    <t>4+4</t>
  </si>
  <si>
    <t>40</t>
  </si>
  <si>
    <t>5907055030</t>
  </si>
  <si>
    <t>Vrtání kolejnic otvor o průměru přes 23 mm</t>
  </si>
  <si>
    <t>1144515529</t>
  </si>
  <si>
    <t>Vrtání kolejnic otvor o průměru přes 23 mm. Poznámka: 1. V cenách jsou započteny náklady na manipulaci, podložení, označení a provedení vrtu ve stojině kolejnice.</t>
  </si>
  <si>
    <t>225+8</t>
  </si>
  <si>
    <t>41</t>
  </si>
  <si>
    <t>5908005430</t>
  </si>
  <si>
    <t>Oprava kolejnicového styku demontáž spojek tv. S49</t>
  </si>
  <si>
    <t>styk</t>
  </si>
  <si>
    <t>1089643684</t>
  </si>
  <si>
    <t>Oprava kolejnicového styku demontáž spojek tv. S49.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</si>
  <si>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42</t>
  </si>
  <si>
    <t>5908005530</t>
  </si>
  <si>
    <t>Oprava kolejnicového styku montáž spojek tv. S49</t>
  </si>
  <si>
    <t>2126438463</t>
  </si>
  <si>
    <t>Oprava kolejnicového styku montáž spojek tv. S49.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</si>
  <si>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43</t>
  </si>
  <si>
    <t>5958140000</t>
  </si>
  <si>
    <t>Podkladnice žebrová tv. S4</t>
  </si>
  <si>
    <t>322019821</t>
  </si>
  <si>
    <t>44</t>
  </si>
  <si>
    <t>5958140007</t>
  </si>
  <si>
    <t>Podkladnice žebrová tv. S4 dvojitá</t>
  </si>
  <si>
    <t>-954458989</t>
  </si>
  <si>
    <t>45</t>
  </si>
  <si>
    <t>5958158060</t>
  </si>
  <si>
    <t>Podložka polyetylenová pod podkladnici 330/170/2 (tv. T5)</t>
  </si>
  <si>
    <t>1164090324</t>
  </si>
  <si>
    <t>(3340-23)*2</t>
  </si>
  <si>
    <t>46</t>
  </si>
  <si>
    <t>5958158070</t>
  </si>
  <si>
    <t>Podložka polyetylenová pod podkladnici 380/160/2 (S4, R4)</t>
  </si>
  <si>
    <t>53139655</t>
  </si>
  <si>
    <t>47</t>
  </si>
  <si>
    <t>5958173000</t>
  </si>
  <si>
    <t>Polyetylenové pásy v kotoučích</t>
  </si>
  <si>
    <t>m2</t>
  </si>
  <si>
    <t>1826632189</t>
  </si>
  <si>
    <t>48</t>
  </si>
  <si>
    <t>5909031010</t>
  </si>
  <si>
    <t>Úprava GPK koleje směrové a výškové uspořádání pražce dřevěné nebo ocelové</t>
  </si>
  <si>
    <t>1479115489</t>
  </si>
  <si>
    <t>Úprava GPK koleje směrové a výškové uspořádání pražce dřevěné nebo ocelové.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</si>
  <si>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49</t>
  </si>
  <si>
    <t>5913135040</t>
  </si>
  <si>
    <t>Montáž dílů přejezdové konstrukce se silničními panely náběhový klín</t>
  </si>
  <si>
    <t>-1400288981</t>
  </si>
  <si>
    <t>Montáž dílů přejezdové konstrukce se silničními panely náběhový klín. Poznámka: 1. V cenách jsou započteny náklady na montáž dílů. 2. V cenách nejsou obsaženy náklady na dodávku materiálu.</t>
  </si>
  <si>
    <t>2+2</t>
  </si>
  <si>
    <t>50</t>
  </si>
  <si>
    <t>5956140045</t>
  </si>
  <si>
    <t>Přejezdový pražec VPS vystrojený dvojitou podkladnicí včetně kompletů upevnění tuhé-ŽS4-antikorozní</t>
  </si>
  <si>
    <t>-1806370906</t>
  </si>
  <si>
    <t>Pražec betonový příčný vystrojený včetně kompletů tv. SB 8 P upevnění tuhé-ŽS4</t>
  </si>
  <si>
    <t>12+14</t>
  </si>
  <si>
    <t>51</t>
  </si>
  <si>
    <t>5913140010</t>
  </si>
  <si>
    <t>Demontáž přejezdové konstrukce se silničními panely vnější i vnitřní část</t>
  </si>
  <si>
    <t>1518767199</t>
  </si>
  <si>
    <t>Demontáž přejezdové konstrukce se silničními panely vnější i vnitřní část. Poznámka: 1. V cenách jsou započteny náklady na demontáž a naložení na dopravní prostředek.</t>
  </si>
  <si>
    <t>8+8+4+8+(5*4)"před podbíjením"</t>
  </si>
  <si>
    <t>52</t>
  </si>
  <si>
    <t>5913145020</t>
  </si>
  <si>
    <t>Montáž přejezdové konstrukce se silničními panely vnitřní část</t>
  </si>
  <si>
    <t>-1414483597</t>
  </si>
  <si>
    <t>Montáž přejezdové konstrukce se silničními panely vnitřní část. Poznámka: 1. V cenách jsou započteny náklady na montáž konstrukce. 2. V cenách nejsou obsaženy náklady na dodávku materiálu.</t>
  </si>
  <si>
    <t>53</t>
  </si>
  <si>
    <t>5963110010</t>
  </si>
  <si>
    <t>Přejezd Intermont panel 1285x3000x170 ŽPP 1</t>
  </si>
  <si>
    <t>472582727</t>
  </si>
  <si>
    <t>54</t>
  </si>
  <si>
    <t>5913215040</t>
  </si>
  <si>
    <t>Demontáž kolejnicových dílů přejezdu náběhový klín</t>
  </si>
  <si>
    <t>123294561</t>
  </si>
  <si>
    <t>Demontáž kolejnicových dílů přejezdu náběhový klín. Poznámka: 1. V cenách jsou započteny náklady na demontáž a naložení na dopravní prostředek.</t>
  </si>
  <si>
    <t>2+2+2+2</t>
  </si>
  <si>
    <t>55</t>
  </si>
  <si>
    <t>5913220020</t>
  </si>
  <si>
    <t>Montáž kolejnicových dílů přejezdu ochranná kolejnice</t>
  </si>
  <si>
    <t>-86640744</t>
  </si>
  <si>
    <t>Montáž kolejnicových dílů přejezdu ochranná kolejnice. Poznámka: 1. V cenách jsou započteny náklady na montáž a manipulaci. 2. V cenách nejsou obsaženy náklady na dodávku materiálu.</t>
  </si>
  <si>
    <t>(2*9)+(2*8)+(2*9)</t>
  </si>
  <si>
    <t>56</t>
  </si>
  <si>
    <t>5913220040</t>
  </si>
  <si>
    <t>Montáž kolejnicových dílů přejezdu náběhový klín</t>
  </si>
  <si>
    <t>-1817168344</t>
  </si>
  <si>
    <t>Montáž kolejnicových dílů přejezdu náběhový klín. Poznámka: 1. V cenách jsou započteny náklady na montáž a manipulaci. 2. V cenách nejsou obsaženy náklady na dodávku materiálu.</t>
  </si>
  <si>
    <t>57</t>
  </si>
  <si>
    <t>5963104050</t>
  </si>
  <si>
    <t>Přejezd železobetonový náběhový klín</t>
  </si>
  <si>
    <t>1944308526</t>
  </si>
  <si>
    <t>58</t>
  </si>
  <si>
    <t>5913235020</t>
  </si>
  <si>
    <t>Dělení AB komunikace řezáním hloubky do 20 cm</t>
  </si>
  <si>
    <t>1953236912</t>
  </si>
  <si>
    <t>Dělení AB komunikace řezáním hloubky do 20 cm. Poznámka: 1. V cenách jsou započteny náklady na provedení úkolu.</t>
  </si>
  <si>
    <t>12+14+4+14</t>
  </si>
  <si>
    <t>59</t>
  </si>
  <si>
    <t>5963146025</t>
  </si>
  <si>
    <t>Asfaltový beton ACP 22S 50/70 hrubozrnný podkladní vrstva</t>
  </si>
  <si>
    <t>-421607133</t>
  </si>
  <si>
    <t>(160,2*0,01)*1,7</t>
  </si>
  <si>
    <t>60</t>
  </si>
  <si>
    <t>5963146015</t>
  </si>
  <si>
    <t>Asfaltový beton ACL 22S 50/70 velmi hrubozrnný-ložní vrstva</t>
  </si>
  <si>
    <t>1731296127</t>
  </si>
  <si>
    <t>(160,2*0,005)*1,7</t>
  </si>
  <si>
    <t>61</t>
  </si>
  <si>
    <t>5963146000</t>
  </si>
  <si>
    <t>Asfaltový beton ACO 11S 50/70 střednězrnný-obrusná vrstva</t>
  </si>
  <si>
    <t>1330240477</t>
  </si>
  <si>
    <t>62</t>
  </si>
  <si>
    <t>5913240010R</t>
  </si>
  <si>
    <t>Odstranění štěrkodrtě komunikace odtěžením do hloubky 10 cm</t>
  </si>
  <si>
    <t>1064349104</t>
  </si>
  <si>
    <t>Odstranění AB komunikace odtěžením nebo frézováním hloubky do 10 cm. Poznámka: 1. V cenách jsou započteny náklady na odtěžení nebo frézování a naložení výzisku na dopravní prostředek.</t>
  </si>
  <si>
    <t>2*4</t>
  </si>
  <si>
    <t>63</t>
  </si>
  <si>
    <t>5913240020</t>
  </si>
  <si>
    <t>Odstranění AB komunikace odtěžením nebo frézováním hloubky do 20 cm</t>
  </si>
  <si>
    <t>-161905204</t>
  </si>
  <si>
    <t>Odstranění AB komunikace odtěžením nebo frézováním hloubky do 20 cm. Poznámka: 1. V cenách jsou započteny náklady na odtěžení nebo frézování a naložení výzisku na dopravní prostředek.</t>
  </si>
  <si>
    <t>(2*6*2)+(2*7+3*7)+(1*4)+(7*2*2)</t>
  </si>
  <si>
    <t>64</t>
  </si>
  <si>
    <t>5913245010</t>
  </si>
  <si>
    <t>Oprava komunikace vyplněním trhlin zálivkovou hmotou</t>
  </si>
  <si>
    <t>-448408486</t>
  </si>
  <si>
    <t>Oprava komunikace vyplněním trhlin zálivkovou hmotou. Poznámka: 1. V cenách jsou započteny náklady očištění místa od nečistot, vyplnění trhlin zalitím, nerovností nebo výtluku vyplněním a zhutnění výplně. 2. V cenách nejsou obsaženy náklady na dodávku materiálu.</t>
  </si>
  <si>
    <t>65</t>
  </si>
  <si>
    <t>5963152000</t>
  </si>
  <si>
    <t>Asfaltová zálivka pro trhliny a spáry</t>
  </si>
  <si>
    <t>kg</t>
  </si>
  <si>
    <t>391982630</t>
  </si>
  <si>
    <t>44*1,6</t>
  </si>
  <si>
    <t>66</t>
  </si>
  <si>
    <t>5913245010R</t>
  </si>
  <si>
    <t>Spojovací postřik asfaltový</t>
  </si>
  <si>
    <t>-1067125280</t>
  </si>
  <si>
    <t>160,2*2</t>
  </si>
  <si>
    <t>67</t>
  </si>
  <si>
    <t>5913255040</t>
  </si>
  <si>
    <t>Zřízení konstrukce vozovky asfaltobetonové s podkladní, ložní a obrusnou vrstvou tloušťky do 20 cm</t>
  </si>
  <si>
    <t>1600417392</t>
  </si>
  <si>
    <t>Zřízení konstrukce vozovky asfaltobetonové s podkladní, ložní a obrusnou vrstvou tloušťky do 20 cm. Poznámka: 1. V cenách jsou započteny náklady na zřízení vozovky s živičným na podkladu ze stmelených vrstev a na manipulaci. 2. V cenách nejsou obsaženy náklady na dodávku materiálu.</t>
  </si>
  <si>
    <t>(3*6*2)+(3*7+4*7)+(2*4*2)+(2*7*2)+(9+9+8)*1,2</t>
  </si>
  <si>
    <t>68</t>
  </si>
  <si>
    <t>5914110030</t>
  </si>
  <si>
    <t>Oprava nástupiště sypaného z kameniva úprava profilu v šíři 1 m</t>
  </si>
  <si>
    <t>730901981</t>
  </si>
  <si>
    <t>Oprava nástupiště sypaného z kameniva úprava profilu v šíři 1 m. Poznámka: 1. V cenách jsou započteny náklady na manipulaci a naložení výzisku kameniva na dopravní prostředek. 2. V cenách nejsou obsaženy náklady na dodávku materiálu.</t>
  </si>
  <si>
    <t>69</t>
  </si>
  <si>
    <t>5955101020</t>
  </si>
  <si>
    <t>Kamenivo drcené štěrkodrť frakce 0/32</t>
  </si>
  <si>
    <t>2020795079</t>
  </si>
  <si>
    <t>(30*1,5*0,05)*1,8</t>
  </si>
  <si>
    <t>70</t>
  </si>
  <si>
    <t>5999005010</t>
  </si>
  <si>
    <t>Třídění spojovacích a upevňovacích součástí</t>
  </si>
  <si>
    <t>-1894150945</t>
  </si>
  <si>
    <t>Třídění spojovacích a upevňovacích součástí. Poznámka: 1. V cenách jsou započteny náklady na manipulaci, vytřídění a uložení materiálu na úložiště nebo do skladu.</t>
  </si>
  <si>
    <t>43-0,327-0,017-0,096-0,42</t>
  </si>
  <si>
    <t>71</t>
  </si>
  <si>
    <t>5999005020</t>
  </si>
  <si>
    <t>Třídění pražců a kolejnicových podpor</t>
  </si>
  <si>
    <t>1532676302</t>
  </si>
  <si>
    <t>Třídění pražců a kolejnicových podpor. Poznámka: 1. V cenách jsou započteny náklady na manipulaci, vytřídění a uložení materiálu na úložiště nebo do skladu.</t>
  </si>
  <si>
    <t>333</t>
  </si>
  <si>
    <t>OST</t>
  </si>
  <si>
    <t>Ostatní</t>
  </si>
  <si>
    <t>72</t>
  </si>
  <si>
    <t>7594110710</t>
  </si>
  <si>
    <t>Lanové propojení s kolíkovým ukončením LDI 1xFe9/400</t>
  </si>
  <si>
    <t>128</t>
  </si>
  <si>
    <t>-796749349</t>
  </si>
  <si>
    <t>73</t>
  </si>
  <si>
    <t>7594110705</t>
  </si>
  <si>
    <t>Lanové propojení s kolíkovým ukončením LDI 1xFe9/220</t>
  </si>
  <si>
    <t>709763692</t>
  </si>
  <si>
    <t>74</t>
  </si>
  <si>
    <t>9902300200</t>
  </si>
  <si>
    <t>Doprava jednosměrná (např. nakupovaného materiálu) mechanizací o nosnosti přes 3,5 t sypanin (kameniva, písku, suti, dlažebních kostek, atd.) do 20 km</t>
  </si>
  <si>
    <t>512</t>
  </si>
  <si>
    <t>592511644</t>
  </si>
  <si>
    <t>Doprava jednosměrná (např. nakupovaného materiálu)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</si>
  <si>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"odvoz upeňovací materiál"43</t>
  </si>
  <si>
    <t>9902300700</t>
  </si>
  <si>
    <t>Doprava jednosměrná (např. nakupovaného materiálu) mechanizací o nosnosti přes 3,5 t sypanin (kameniva, písku, suti, dlažebních kostek, atd.) do 100 km</t>
  </si>
  <si>
    <t>2097188289</t>
  </si>
  <si>
    <t>Doprava jednosměrná (např. nakupovaného materiálu) mechanizací o nosnosti přes 3,5 t sypanin (kameniva, písku, suti, dlažebních kostek,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</si>
  <si>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"dovoz kameniva +asfalt"4032,9+4,05+2,723+1,362+1,362</t>
  </si>
  <si>
    <t>76</t>
  </si>
  <si>
    <t>9902400200</t>
  </si>
  <si>
    <t>Doprava jednosměrná (např. nakupovaného materiálu) mechanizací o nosnosti přes 3,5 t objemnějšího kusového materiálu (prefabrikátů, stožárů, výhybek, rozvaděčů, vybouraných hmot atd.) do 20 km</t>
  </si>
  <si>
    <t>1555361285</t>
  </si>
  <si>
    <t>Doprava jednosměrná (např. nakupovaného materiálu) mechanizací o nosnosti přes 3,5 t objemnějšího kusového materiálu (prefabrikátů, stožárů, výhybek, rozvaděčů, vybouraných hmot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</si>
  <si>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"nové kolejnice a pražce"(3340*0,09)+119,771</t>
  </si>
  <si>
    <t>77</t>
  </si>
  <si>
    <t>9902400500</t>
  </si>
  <si>
    <t>Doprava jednosměrná (např. nakupovaného materiálu) mechanizací o nosnosti přes 3,5 t objemnějšího kusového materiálu (prefabrikátů, stožárů, výhybek, rozvaděčů, vybouraných hmot atd.) do 60 km</t>
  </si>
  <si>
    <t>1183770610</t>
  </si>
  <si>
    <t>Doprava jednosměrná (např. nakupovaného materiálu) mechanizací o nosnosti přes 3,5 t objemnějšího kusového materiálu (prefabrikátů, stožárů, výhybek, rozvaděčů, vybouraných hmot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</si>
  <si>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250*0,283"pražce Vel.Mez"</t>
  </si>
  <si>
    <t>78</t>
  </si>
  <si>
    <t>9902400700</t>
  </si>
  <si>
    <t>Doprava jednosměrná (např. nakupovaného materiálu) mechanizací o nosnosti přes 3,5 t objemnějšího kusového materiálu (prefabrikátů, stožárů, výhybek, rozvaděčů, vybouraných hmot atd.) do 100 km</t>
  </si>
  <si>
    <t>148363630</t>
  </si>
  <si>
    <t>Doprava jednosměrná (např. nakupovaného materiálu) mechanizací o nosnosti přes 3,5 t objemnějšího kusového materiálu (prefabrikátů, stožárů, výhybek, rozvaděčů, vybouraných hmot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</si>
  <si>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"dovoz pražců a panelů" 3,11+(0,280*950)+8,51</t>
  </si>
  <si>
    <t>79</t>
  </si>
  <si>
    <t>9902900100</t>
  </si>
  <si>
    <t>Naložení sypanin, drobného kusového materiálu, suti</t>
  </si>
  <si>
    <t>-1568680402</t>
  </si>
  <si>
    <t>Naložení sypanin, drobného kusového materiálu, suti   .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</si>
  <si>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43+323,98+119,771+3,11+4,05</t>
  </si>
  <si>
    <t>80</t>
  </si>
  <si>
    <t>9902900200</t>
  </si>
  <si>
    <t>Naložení objemnějšího kusového materiálu, vybouraných hmot</t>
  </si>
  <si>
    <t>1135517498</t>
  </si>
  <si>
    <t>Naložení objemnějšího kusového materiálu, vybouraných hmot   .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</si>
  <si>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333+119,771+3,11</t>
  </si>
  <si>
    <t>81</t>
  </si>
  <si>
    <t>9903100100</t>
  </si>
  <si>
    <t>Přeprava mechanizace na místo prováděných prací o hmotnosti do 12 t přes 50 do 100 km</t>
  </si>
  <si>
    <t>1002406615</t>
  </si>
  <si>
    <t>Přeprava mechanizace na místo prováděných prací o hmotnosti do 12 t přes 50 do 100 km . Poznámka: 1. Ceny jsou určeny pro dopravu mechanizmů na místo prováděných prací po silnici i po kolejích.2. V ceně jsou započteny i náklady na zpáteční cestu dopravního prostředku. Měrnou jednotkou je kus přepravovaného stroje.</t>
  </si>
  <si>
    <t>82</t>
  </si>
  <si>
    <t>9903200100</t>
  </si>
  <si>
    <t>Přeprava mechanizace na místo prováděných prací o hmotnosti přes 12 t přes 50 do 100 km</t>
  </si>
  <si>
    <t>-110855100</t>
  </si>
  <si>
    <t>Přeprava mechanizace na místo prováděných prací o hmotnosti přes 12 t přes 50 do 100 km . Poznámka: 1. Ceny jsou určeny pro dopravu mechanizmů na místo prováděných prací po silnici i po kolejích.2. V ceně jsou započteny i náklady na zpáteční cestu dopravního prostředku. Měrnou jednotkou je kus přepravovaného stroje.</t>
  </si>
  <si>
    <t>83</t>
  </si>
  <si>
    <t>9909000300</t>
  </si>
  <si>
    <t>Poplatek za likvidaci dřevěných kolejnicových podpor</t>
  </si>
  <si>
    <t>-929053772</t>
  </si>
  <si>
    <t>Poplatek za likvidaci dřevěných kolejnicových podpor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</si>
  <si>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0,283*105</t>
  </si>
  <si>
    <t>84</t>
  </si>
  <si>
    <t>9909000400</t>
  </si>
  <si>
    <t>Poplatek za likvidaci plastových součástí</t>
  </si>
  <si>
    <t>-1549327138</t>
  </si>
  <si>
    <t>Poplatek za likvidaci plastových součástí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</si>
  <si>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0,531+2,318+0,002+0,003</t>
  </si>
  <si>
    <t>VRN</t>
  </si>
  <si>
    <t>Vedlejší rozpočtové náklady</t>
  </si>
  <si>
    <t>85</t>
  </si>
  <si>
    <t>022101001</t>
  </si>
  <si>
    <t>Geodetické práce Geodetické práce před opravou</t>
  </si>
  <si>
    <t>kpl</t>
  </si>
  <si>
    <t>-465961907</t>
  </si>
  <si>
    <t>86</t>
  </si>
  <si>
    <t>022101011</t>
  </si>
  <si>
    <t>Geodetické práce Geodetické práce v průběhu opravy</t>
  </si>
  <si>
    <t>31622487</t>
  </si>
  <si>
    <t>87</t>
  </si>
  <si>
    <t>022101021</t>
  </si>
  <si>
    <t>Geodetické práce Geodetické práce po ukončení opravy</t>
  </si>
  <si>
    <t>-321645170</t>
  </si>
  <si>
    <t>88</t>
  </si>
  <si>
    <t>023131001</t>
  </si>
  <si>
    <t>Projektové práce Dokumentace skutečného provedení železničního svršku a spodku</t>
  </si>
  <si>
    <t>1097557105</t>
  </si>
  <si>
    <t>Projektové práce Dokumentace skutečného provedení železničního svršku a spodku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</si>
  <si>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89</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</si>
  <si>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</si>
  <si>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</si>
  <si>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1228578635</t>
  </si>
  <si>
    <t>90</t>
  </si>
  <si>
    <t>VRN1</t>
  </si>
  <si>
    <t>Nezadatelné práce SEE a SSZT</t>
  </si>
  <si>
    <t>1240218949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</si>
</sst>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37">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9"/>
      <color rgb="FF0000FF"/>
      <name val="Arial CE"/>
    </font>
    <font>
      <i/>
      <sz val="8"/>
      <color rgb="FF0000FF"/>
      <name val="Arial CE"/>
    </font>
    <font>
      <u/>
      <sz val="11"/>
      <color theme="10"/>
      <name val="Calibri"/>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6" fillId="0" borderId="0" applyNumberFormat="0" applyFill="0" applyBorder="0" applyAlignment="0" applyProtection="0"/>
  </cellStyleXfs>
  <cellXfs count="23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3" fillId="0" borderId="0" xfId="0" applyFont="1" applyAlignment="1">
      <alignment horizontal="left" vertical="center"/>
    </xf>
    <xf numFmtId="0" fontId="12"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6" fillId="0" borderId="5" xfId="0" applyFont="1" applyBorder="1" applyAlignment="1">
      <alignment horizontal="left" vertical="center"/>
    </xf>
    <xf numFmtId="0" fontId="0" fillId="0" borderId="5" xfId="0"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center" vertical="center"/>
    </xf>
    <xf numFmtId="0" fontId="0" fillId="0" borderId="3" xfId="0"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6"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5" borderId="7" xfId="0" applyFont="1" applyFill="1" applyBorder="1" applyAlignment="1">
      <alignment vertical="center"/>
    </xf>
    <xf numFmtId="0" fontId="21" fillId="5" borderId="0" xfId="0" applyFont="1" applyFill="1" applyAlignment="1">
      <alignment horizontal="center" vertical="center"/>
    </xf>
    <xf numFmtId="0" fontId="22" fillId="0" borderId="16" xfId="0" applyFont="1" applyBorder="1" applyAlignment="1">
      <alignment horizontal="center" vertical="center" wrapText="1"/>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23" fillId="0" borderId="0" xfId="0" applyFont="1" applyAlignment="1">
      <alignment horizontal="left" vertical="center"/>
    </xf>
    <xf numFmtId="0" fontId="23" fillId="0" borderId="0" xfId="0" applyFont="1" applyAlignment="1">
      <alignment vertical="center"/>
    </xf>
    <xf numFmtId="4" fontId="23" fillId="0" borderId="0" xfId="0" applyNumberFormat="1" applyFont="1" applyAlignment="1">
      <alignment vertical="center"/>
    </xf>
    <xf numFmtId="0" fontId="4" fillId="0" borderId="0" xfId="0" applyFont="1" applyAlignment="1">
      <alignment horizontal="center" vertical="center"/>
    </xf>
    <xf numFmtId="4" fontId="19" fillId="0" borderId="14" xfId="0" applyNumberFormat="1" applyFont="1" applyBorder="1" applyAlignment="1">
      <alignment vertical="center"/>
    </xf>
    <xf numFmtId="4" fontId="19" fillId="0" borderId="0" xfId="0" applyNumberFormat="1" applyFont="1" applyBorder="1" applyAlignment="1">
      <alignment vertical="center"/>
    </xf>
    <xf numFmtId="166" fontId="19" fillId="0" borderId="0" xfId="0" applyNumberFormat="1" applyFont="1" applyBorder="1" applyAlignment="1">
      <alignment vertical="center"/>
    </xf>
    <xf numFmtId="4" fontId="19" fillId="0" borderId="15" xfId="0" applyNumberFormat="1" applyFont="1" applyBorder="1" applyAlignment="1">
      <alignment vertical="center"/>
    </xf>
    <xf numFmtId="0" fontId="4" fillId="0" borderId="0" xfId="0" applyFont="1" applyAlignment="1">
      <alignment horizontal="left" vertical="center"/>
    </xf>
    <xf numFmtId="0" fontId="24" fillId="0" borderId="0" xfId="1" applyFont="1" applyAlignment="1">
      <alignment horizontal="center" vertical="center"/>
    </xf>
    <xf numFmtId="0" fontId="5" fillId="0" borderId="3" xfId="0" applyFont="1" applyBorder="1" applyAlignment="1">
      <alignment vertical="center"/>
    </xf>
    <xf numFmtId="0" fontId="25" fillId="0" borderId="0" xfId="0" applyFont="1" applyAlignment="1">
      <alignment vertical="center"/>
    </xf>
    <xf numFmtId="0" fontId="26" fillId="0" borderId="0" xfId="0" applyFont="1" applyAlignment="1">
      <alignment vertical="center"/>
    </xf>
    <xf numFmtId="0" fontId="3" fillId="0" borderId="0" xfId="0" applyFont="1" applyAlignment="1">
      <alignment horizontal="center" vertical="center"/>
    </xf>
    <xf numFmtId="4" fontId="27" fillId="0" borderId="19" xfId="0" applyNumberFormat="1" applyFont="1" applyBorder="1" applyAlignment="1">
      <alignment vertical="center"/>
    </xf>
    <xf numFmtId="4" fontId="27" fillId="0" borderId="20" xfId="0" applyNumberFormat="1" applyFont="1" applyBorder="1" applyAlignment="1">
      <alignment vertical="center"/>
    </xf>
    <xf numFmtId="166" fontId="27" fillId="0" borderId="20" xfId="0" applyNumberFormat="1" applyFont="1" applyBorder="1" applyAlignment="1">
      <alignment vertical="center"/>
    </xf>
    <xf numFmtId="4" fontId="27" fillId="0" borderId="21" xfId="0" applyNumberFormat="1" applyFont="1" applyBorder="1" applyAlignment="1">
      <alignment vertical="center"/>
    </xf>
    <xf numFmtId="0" fontId="5" fillId="0" borderId="0" xfId="0" applyFont="1" applyAlignment="1">
      <alignment horizontal="left" vertical="center"/>
    </xf>
    <xf numFmtId="0" fontId="28" fillId="0" borderId="0" xfId="0"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16" fillId="0" borderId="0" xfId="0" applyFont="1" applyAlignment="1">
      <alignment horizontal="lef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5" borderId="0" xfId="0" applyFont="1"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4" fontId="4" fillId="5" borderId="7" xfId="0" applyNumberFormat="1" applyFont="1" applyFill="1" applyBorder="1" applyAlignment="1">
      <alignment vertical="center"/>
    </xf>
    <xf numFmtId="0" fontId="0" fillId="5" borderId="8" xfId="0" applyFont="1"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1" fillId="5" borderId="0" xfId="0" applyFont="1" applyFill="1" applyAlignment="1">
      <alignment horizontal="left" vertical="center"/>
    </xf>
    <xf numFmtId="0" fontId="21" fillId="5" borderId="0" xfId="0" applyFont="1" applyFill="1" applyAlignment="1">
      <alignment horizontal="right" vertical="center"/>
    </xf>
    <xf numFmtId="0" fontId="29"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21" fillId="5" borderId="16" xfId="0" applyFont="1" applyFill="1" applyBorder="1" applyAlignment="1">
      <alignment horizontal="center" vertical="center" wrapText="1"/>
    </xf>
    <xf numFmtId="0" fontId="21" fillId="5" borderId="17" xfId="0" applyFont="1" applyFill="1" applyBorder="1" applyAlignment="1">
      <alignment horizontal="center" vertical="center" wrapText="1"/>
    </xf>
    <xf numFmtId="0" fontId="21" fillId="5" borderId="18" xfId="0" applyFont="1" applyFill="1" applyBorder="1" applyAlignment="1">
      <alignment horizontal="center" vertical="center" wrapText="1"/>
    </xf>
    <xf numFmtId="0" fontId="21" fillId="5" borderId="0" xfId="0" applyFont="1" applyFill="1" applyAlignment="1">
      <alignment horizontal="center" vertical="center" wrapText="1"/>
    </xf>
    <xf numFmtId="0" fontId="0" fillId="0" borderId="3" xfId="0" applyBorder="1" applyAlignment="1">
      <alignment horizontal="center" vertical="center" wrapText="1"/>
    </xf>
    <xf numFmtId="4" fontId="23" fillId="0" borderId="0" xfId="0" applyNumberFormat="1" applyFont="1" applyAlignment="1"/>
    <xf numFmtId="166" fontId="30" fillId="0" borderId="12" xfId="0" applyNumberFormat="1" applyFont="1" applyBorder="1" applyAlignment="1"/>
    <xf numFmtId="166" fontId="30" fillId="0" borderId="13" xfId="0" applyNumberFormat="1" applyFont="1" applyBorder="1" applyAlignment="1"/>
    <xf numFmtId="4" fontId="31"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21" fillId="0" borderId="22" xfId="0" applyFont="1" applyBorder="1" applyAlignment="1" applyProtection="1">
      <alignment horizontal="center" vertical="center"/>
      <protection locked="0"/>
    </xf>
    <xf numFmtId="49" fontId="21" fillId="0" borderId="22" xfId="0" applyNumberFormat="1" applyFont="1" applyBorder="1" applyAlignment="1" applyProtection="1">
      <alignment horizontal="left" vertical="center" wrapText="1"/>
      <protection locked="0"/>
    </xf>
    <xf numFmtId="0" fontId="21" fillId="0" borderId="22" xfId="0" applyFont="1" applyBorder="1" applyAlignment="1" applyProtection="1">
      <alignment horizontal="left" vertical="center" wrapText="1"/>
      <protection locked="0"/>
    </xf>
    <xf numFmtId="0" fontId="21" fillId="0" borderId="22" xfId="0" applyFont="1" applyBorder="1" applyAlignment="1" applyProtection="1">
      <alignment horizontal="center" vertical="center" wrapText="1"/>
      <protection locked="0"/>
    </xf>
    <xf numFmtId="167" fontId="21" fillId="0" borderId="22" xfId="0" applyNumberFormat="1" applyFont="1" applyBorder="1" applyAlignment="1" applyProtection="1">
      <alignment vertical="center"/>
      <protection locked="0"/>
    </xf>
    <xf numFmtId="4" fontId="21" fillId="3"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protection locked="0"/>
    </xf>
    <xf numFmtId="0" fontId="0" fillId="0" borderId="22" xfId="0" applyFont="1" applyBorder="1" applyAlignment="1" applyProtection="1">
      <alignment vertical="center"/>
      <protection locked="0"/>
    </xf>
    <xf numFmtId="0" fontId="22" fillId="3" borderId="14" xfId="0" applyFont="1" applyFill="1" applyBorder="1" applyAlignment="1" applyProtection="1">
      <alignment horizontal="left" vertical="center"/>
      <protection locked="0"/>
    </xf>
    <xf numFmtId="0" fontId="22" fillId="0" borderId="0" xfId="0" applyFont="1" applyBorder="1" applyAlignment="1">
      <alignment horizontal="center" vertical="center"/>
    </xf>
    <xf numFmtId="166" fontId="22" fillId="0" borderId="0" xfId="0" applyNumberFormat="1" applyFont="1" applyBorder="1" applyAlignment="1">
      <alignment vertical="center"/>
    </xf>
    <xf numFmtId="166" fontId="22" fillId="0" borderId="15" xfId="0" applyNumberFormat="1" applyFont="1" applyBorder="1" applyAlignment="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2" fillId="0" borderId="0" xfId="0" applyFont="1" applyAlignment="1">
      <alignment horizontal="left" vertical="center"/>
    </xf>
    <xf numFmtId="0" fontId="33" fillId="0" borderId="0" xfId="0" applyFont="1" applyAlignment="1">
      <alignment horizontal="left" vertical="center" wrapText="1"/>
    </xf>
    <xf numFmtId="0" fontId="0" fillId="0" borderId="0" xfId="0" applyFont="1" applyAlignment="1" applyProtection="1">
      <alignment vertical="center"/>
      <protection locked="0"/>
    </xf>
    <xf numFmtId="0" fontId="0" fillId="0" borderId="14" xfId="0" applyFont="1" applyBorder="1" applyAlignment="1">
      <alignment vertical="center"/>
    </xf>
    <xf numFmtId="0" fontId="0" fillId="0" borderId="0" xfId="0" applyBorder="1" applyAlignment="1">
      <alignment vertical="center"/>
    </xf>
    <xf numFmtId="0" fontId="9" fillId="0" borderId="3"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0" xfId="0" applyFont="1" applyBorder="1" applyAlignment="1">
      <alignment vertical="center"/>
    </xf>
    <xf numFmtId="0" fontId="9" fillId="0" borderId="15" xfId="0" applyFont="1" applyBorder="1" applyAlignment="1">
      <alignment vertical="center"/>
    </xf>
    <xf numFmtId="0" fontId="34" fillId="0" borderId="22" xfId="0" applyFont="1" applyBorder="1" applyAlignment="1" applyProtection="1">
      <alignment horizontal="center" vertical="center"/>
      <protection locked="0"/>
    </xf>
    <xf numFmtId="49" fontId="34" fillId="0" borderId="22" xfId="0" applyNumberFormat="1" applyFont="1" applyBorder="1" applyAlignment="1" applyProtection="1">
      <alignment horizontal="left" vertical="center" wrapText="1"/>
      <protection locked="0"/>
    </xf>
    <xf numFmtId="0" fontId="34" fillId="0" borderId="22" xfId="0" applyFont="1" applyBorder="1" applyAlignment="1" applyProtection="1">
      <alignment horizontal="left" vertical="center" wrapText="1"/>
      <protection locked="0"/>
    </xf>
    <xf numFmtId="0" fontId="34" fillId="0" borderId="22" xfId="0" applyFont="1" applyBorder="1" applyAlignment="1" applyProtection="1">
      <alignment horizontal="center" vertical="center" wrapText="1"/>
      <protection locked="0"/>
    </xf>
    <xf numFmtId="167" fontId="34" fillId="0" borderId="22" xfId="0" applyNumberFormat="1" applyFont="1" applyBorder="1" applyAlignment="1" applyProtection="1">
      <alignment vertical="center"/>
      <protection locked="0"/>
    </xf>
    <xf numFmtId="4" fontId="34" fillId="3" borderId="22" xfId="0" applyNumberFormat="1" applyFont="1" applyFill="1" applyBorder="1" applyAlignment="1" applyProtection="1">
      <alignment vertical="center"/>
      <protection locked="0"/>
    </xf>
    <xf numFmtId="4" fontId="34" fillId="0" borderId="22" xfId="0" applyNumberFormat="1" applyFont="1" applyBorder="1" applyAlignment="1" applyProtection="1">
      <alignment vertical="center"/>
      <protection locked="0"/>
    </xf>
    <xf numFmtId="0" fontId="35" fillId="0" borderId="22" xfId="0" applyFont="1" applyBorder="1" applyAlignment="1" applyProtection="1">
      <alignment vertical="center"/>
      <protection locked="0"/>
    </xf>
    <xf numFmtId="0" fontId="35" fillId="0" borderId="3" xfId="0" applyFont="1" applyBorder="1" applyAlignment="1">
      <alignment vertical="center"/>
    </xf>
    <xf numFmtId="0" fontId="34" fillId="3" borderId="14" xfId="0" applyFont="1" applyFill="1" applyBorder="1" applyAlignment="1" applyProtection="1">
      <alignment horizontal="left" vertical="center"/>
      <protection locked="0"/>
    </xf>
    <xf numFmtId="0" fontId="34" fillId="0" borderId="0" xfId="0" applyFont="1" applyBorder="1" applyAlignment="1">
      <alignment horizontal="center"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0" xfId="0" applyFont="1" applyBorder="1" applyAlignment="1">
      <alignment vertical="center"/>
    </xf>
    <xf numFmtId="0" fontId="10" fillId="0" borderId="15" xfId="0" applyFont="1" applyBorder="1" applyAlignment="1">
      <alignment vertical="center"/>
    </xf>
    <xf numFmtId="0" fontId="0" fillId="0" borderId="19" xfId="0" applyFont="1" applyBorder="1" applyAlignment="1">
      <alignment vertical="center"/>
    </xf>
    <xf numFmtId="0" fontId="0" fillId="0" borderId="20" xfId="0" applyBorder="1" applyAlignment="1">
      <alignment vertical="center"/>
    </xf>
    <xf numFmtId="0" fontId="0" fillId="0" borderId="20" xfId="0" applyFont="1" applyBorder="1" applyAlignment="1">
      <alignment vertical="center"/>
    </xf>
    <xf numFmtId="0" fontId="0" fillId="0" borderId="21" xfId="0" applyFont="1" applyBorder="1" applyAlignment="1">
      <alignment vertical="center"/>
    </xf>
    <xf numFmtId="0" fontId="15" fillId="0" borderId="0" xfId="0" applyFont="1" applyAlignment="1">
      <alignment horizontal="left" vertical="top" wrapText="1"/>
    </xf>
    <xf numFmtId="0" fontId="15" fillId="0" borderId="0" xfId="0" applyFont="1" applyAlignment="1">
      <alignment horizontal="left" vertical="center"/>
    </xf>
    <xf numFmtId="0" fontId="17" fillId="0" borderId="0" xfId="0" applyFont="1" applyAlignment="1">
      <alignment horizontal="lef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6" fillId="0" borderId="5" xfId="0" applyNumberFormat="1" applyFont="1" applyBorder="1" applyAlignment="1">
      <alignment vertical="center"/>
    </xf>
    <xf numFmtId="0" fontId="0" fillId="0" borderId="5" xfId="0" applyFont="1" applyBorder="1" applyAlignment="1">
      <alignment vertical="center"/>
    </xf>
    <xf numFmtId="0" fontId="1" fillId="0" borderId="0" xfId="0" applyFont="1" applyAlignment="1">
      <alignment horizontal="right" vertical="center"/>
    </xf>
    <xf numFmtId="4" fontId="17"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0" fontId="4" fillId="4" borderId="7" xfId="0" applyFont="1" applyFill="1" applyBorder="1" applyAlignment="1">
      <alignment horizontal="left" vertical="center"/>
    </xf>
    <xf numFmtId="0" fontId="0" fillId="4" borderId="7" xfId="0" applyFont="1" applyFill="1" applyBorder="1" applyAlignment="1">
      <alignment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21" fillId="5" borderId="6" xfId="0" applyFont="1" applyFill="1" applyBorder="1" applyAlignment="1">
      <alignment horizontal="center" vertical="center"/>
    </xf>
    <xf numFmtId="0" fontId="21" fillId="5" borderId="7" xfId="0" applyFont="1" applyFill="1" applyBorder="1" applyAlignment="1">
      <alignment horizontal="left" vertical="center"/>
    </xf>
    <xf numFmtId="0" fontId="21" fillId="5" borderId="7" xfId="0" applyFont="1" applyFill="1" applyBorder="1" applyAlignment="1">
      <alignment horizontal="center" vertical="center"/>
    </xf>
    <xf numFmtId="0" fontId="21" fillId="5" borderId="7" xfId="0" applyFont="1" applyFill="1" applyBorder="1" applyAlignment="1">
      <alignment horizontal="right" vertical="center"/>
    </xf>
    <xf numFmtId="0" fontId="21" fillId="5" borderId="8" xfId="0" applyFont="1" applyFill="1" applyBorder="1" applyAlignment="1">
      <alignment horizontal="left" vertical="center"/>
    </xf>
    <xf numFmtId="4" fontId="26" fillId="0" borderId="0" xfId="0" applyNumberFormat="1" applyFont="1" applyAlignment="1">
      <alignment vertical="center"/>
    </xf>
    <xf numFmtId="0" fontId="26" fillId="0" borderId="0" xfId="0" applyFont="1" applyAlignment="1">
      <alignment vertical="center"/>
    </xf>
    <xf numFmtId="0" fontId="25" fillId="0" borderId="0" xfId="0" applyFont="1" applyAlignment="1">
      <alignment horizontal="left" vertical="center" wrapText="1"/>
    </xf>
    <xf numFmtId="4" fontId="23" fillId="0" borderId="0" xfId="0" applyNumberFormat="1" applyFont="1" applyAlignment="1">
      <alignment horizontal="right" vertical="center"/>
    </xf>
    <xf numFmtId="4" fontId="23" fillId="0" borderId="0" xfId="0" applyNumberFormat="1" applyFont="1" applyAlignment="1">
      <alignment vertical="center"/>
    </xf>
    <xf numFmtId="0" fontId="12" fillId="2" borderId="0" xfId="0" applyFont="1" applyFill="1" applyAlignment="1">
      <alignment horizontal="center" vertical="center"/>
    </xf>
    <xf numFmtId="0" fontId="0" fillId="0" borderId="0" xfId="0" applyFont="1" applyAlignment="1">
      <alignment vertical="center"/>
    </xf>
    <xf numFmtId="0" fontId="2" fillId="3" borderId="0" xfId="0" applyFont="1" applyFill="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97"/>
  <sheetViews>
    <sheetView showGridLines="0" tabSelected="1" workbookViewId="0"/>
  </sheetViews>
  <sheetFormatPr defaultRowHeight="14.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5" t="s">
        <v>0</v>
      </c>
      <c r="AZ1" s="15" t="s">
        <v>1</v>
      </c>
      <c r="BA1" s="15" t="s">
        <v>2</v>
      </c>
      <c r="BB1" s="15" t="s">
        <v>1</v>
      </c>
      <c r="BT1" s="15" t="s">
        <v>3</v>
      </c>
      <c r="BU1" s="15" t="s">
        <v>3</v>
      </c>
      <c r="BV1" s="15" t="s">
        <v>4</v>
      </c>
    </row>
    <row r="2" spans="1:74" s="1" customFormat="1" ht="36.950000000000003" customHeight="1">
      <c r="AR2" s="227" t="s">
        <v>5</v>
      </c>
      <c r="AS2" s="193"/>
      <c r="AT2" s="193"/>
      <c r="AU2" s="193"/>
      <c r="AV2" s="193"/>
      <c r="AW2" s="193"/>
      <c r="AX2" s="193"/>
      <c r="AY2" s="193"/>
      <c r="AZ2" s="193"/>
      <c r="BA2" s="193"/>
      <c r="BB2" s="193"/>
      <c r="BC2" s="193"/>
      <c r="BD2" s="193"/>
      <c r="BE2" s="193"/>
      <c r="BS2" s="16" t="s">
        <v>6</v>
      </c>
      <c r="BT2" s="16" t="s">
        <v>7</v>
      </c>
    </row>
    <row r="3" spans="1:74" s="1" customFormat="1" ht="6.95"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s="1" customFormat="1" ht="24.95" customHeight="1">
      <c r="B4" s="19"/>
      <c r="D4" s="20" t="s">
        <v>9</v>
      </c>
      <c r="AR4" s="19"/>
      <c r="AS4" s="21" t="s">
        <v>10</v>
      </c>
      <c r="BE4" s="22" t="s">
        <v>11</v>
      </c>
      <c r="BS4" s="16" t="s">
        <v>12</v>
      </c>
    </row>
    <row r="5" spans="1:74" s="1" customFormat="1" ht="12" customHeight="1">
      <c r="B5" s="19"/>
      <c r="D5" s="23" t="s">
        <v>13</v>
      </c>
      <c r="K5" s="192" t="s">
        <v>14</v>
      </c>
      <c r="L5" s="193"/>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R5" s="19"/>
      <c r="BE5" s="189" t="s">
        <v>15</v>
      </c>
      <c r="BS5" s="16" t="s">
        <v>6</v>
      </c>
    </row>
    <row r="6" spans="1:74" s="1" customFormat="1" ht="36.950000000000003" customHeight="1">
      <c r="B6" s="19"/>
      <c r="D6" s="25" t="s">
        <v>16</v>
      </c>
      <c r="K6" s="194" t="s">
        <v>17</v>
      </c>
      <c r="L6" s="193"/>
      <c r="M6" s="193"/>
      <c r="N6" s="193"/>
      <c r="O6" s="193"/>
      <c r="P6" s="193"/>
      <c r="Q6" s="193"/>
      <c r="R6" s="193"/>
      <c r="S6" s="193"/>
      <c r="T6" s="193"/>
      <c r="U6" s="193"/>
      <c r="V6" s="193"/>
      <c r="W6" s="193"/>
      <c r="X6" s="193"/>
      <c r="Y6" s="193"/>
      <c r="Z6" s="193"/>
      <c r="AA6" s="193"/>
      <c r="AB6" s="193"/>
      <c r="AC6" s="193"/>
      <c r="AD6" s="193"/>
      <c r="AE6" s="193"/>
      <c r="AF6" s="193"/>
      <c r="AG6" s="193"/>
      <c r="AH6" s="193"/>
      <c r="AI6" s="193"/>
      <c r="AJ6" s="193"/>
      <c r="AK6" s="193"/>
      <c r="AL6" s="193"/>
      <c r="AM6" s="193"/>
      <c r="AN6" s="193"/>
      <c r="AO6" s="193"/>
      <c r="AR6" s="19"/>
      <c r="BE6" s="190"/>
      <c r="BS6" s="16" t="s">
        <v>6</v>
      </c>
    </row>
    <row r="7" spans="1:74" s="1" customFormat="1" ht="12" customHeight="1">
      <c r="B7" s="19"/>
      <c r="D7" s="26" t="s">
        <v>18</v>
      </c>
      <c r="K7" s="24" t="s">
        <v>1</v>
      </c>
      <c r="AK7" s="26" t="s">
        <v>19</v>
      </c>
      <c r="AN7" s="24" t="s">
        <v>1</v>
      </c>
      <c r="AR7" s="19"/>
      <c r="BE7" s="190"/>
      <c r="BS7" s="16" t="s">
        <v>6</v>
      </c>
    </row>
    <row r="8" spans="1:74" s="1" customFormat="1" ht="12" customHeight="1">
      <c r="B8" s="19"/>
      <c r="D8" s="26" t="s">
        <v>20</v>
      </c>
      <c r="K8" s="24" t="s">
        <v>21</v>
      </c>
      <c r="AK8" s="26" t="s">
        <v>22</v>
      </c>
      <c r="AN8" s="27" t="s">
        <v>27</v>
      </c>
      <c r="AR8" s="19"/>
      <c r="BE8" s="190"/>
      <c r="BS8" s="16" t="s">
        <v>6</v>
      </c>
    </row>
    <row r="9" spans="1:74" s="1" customFormat="1" ht="14.45" customHeight="1">
      <c r="B9" s="19"/>
      <c r="AR9" s="19"/>
      <c r="BE9" s="190"/>
      <c r="BS9" s="16" t="s">
        <v>6</v>
      </c>
    </row>
    <row r="10" spans="1:74" s="1" customFormat="1" ht="12" customHeight="1">
      <c r="B10" s="19"/>
      <c r="D10" s="26" t="s">
        <v>23</v>
      </c>
      <c r="AK10" s="26" t="s">
        <v>24</v>
      </c>
      <c r="AN10" s="24" t="s">
        <v>1</v>
      </c>
      <c r="AR10" s="19"/>
      <c r="BE10" s="190"/>
      <c r="BS10" s="16" t="s">
        <v>6</v>
      </c>
    </row>
    <row r="11" spans="1:74" s="1" customFormat="1" ht="18.399999999999999" customHeight="1">
      <c r="B11" s="19"/>
      <c r="E11" s="24" t="s">
        <v>21</v>
      </c>
      <c r="AK11" s="26" t="s">
        <v>25</v>
      </c>
      <c r="AN11" s="24" t="s">
        <v>1</v>
      </c>
      <c r="AR11" s="19"/>
      <c r="BE11" s="190"/>
      <c r="BS11" s="16" t="s">
        <v>6</v>
      </c>
    </row>
    <row r="12" spans="1:74" s="1" customFormat="1" ht="6.95" customHeight="1">
      <c r="B12" s="19"/>
      <c r="AR12" s="19"/>
      <c r="BE12" s="190"/>
      <c r="BS12" s="16" t="s">
        <v>6</v>
      </c>
    </row>
    <row r="13" spans="1:74" s="1" customFormat="1" ht="12" customHeight="1">
      <c r="B13" s="19"/>
      <c r="D13" s="26" t="s">
        <v>26</v>
      </c>
      <c r="AK13" s="26" t="s">
        <v>24</v>
      </c>
      <c r="AN13" s="28" t="s">
        <v>27</v>
      </c>
      <c r="AR13" s="19"/>
      <c r="BE13" s="190"/>
      <c r="BS13" s="16" t="s">
        <v>6</v>
      </c>
    </row>
    <row r="14" spans="1:74" ht="12.75">
      <c r="B14" s="19"/>
      <c r="E14" s="195" t="s">
        <v>27</v>
      </c>
      <c r="F14" s="196"/>
      <c r="G14" s="196"/>
      <c r="H14" s="196"/>
      <c r="I14" s="196"/>
      <c r="J14" s="196"/>
      <c r="K14" s="196"/>
      <c r="L14" s="196"/>
      <c r="M14" s="196"/>
      <c r="N14" s="196"/>
      <c r="O14" s="196"/>
      <c r="P14" s="196"/>
      <c r="Q14" s="196"/>
      <c r="R14" s="196"/>
      <c r="S14" s="196"/>
      <c r="T14" s="196"/>
      <c r="U14" s="196"/>
      <c r="V14" s="196"/>
      <c r="W14" s="196"/>
      <c r="X14" s="196"/>
      <c r="Y14" s="196"/>
      <c r="Z14" s="196"/>
      <c r="AA14" s="196"/>
      <c r="AB14" s="196"/>
      <c r="AC14" s="196"/>
      <c r="AD14" s="196"/>
      <c r="AE14" s="196"/>
      <c r="AF14" s="196"/>
      <c r="AG14" s="196"/>
      <c r="AH14" s="196"/>
      <c r="AI14" s="196"/>
      <c r="AJ14" s="196"/>
      <c r="AK14" s="26" t="s">
        <v>25</v>
      </c>
      <c r="AN14" s="28" t="s">
        <v>27</v>
      </c>
      <c r="AR14" s="19"/>
      <c r="BE14" s="190"/>
      <c r="BS14" s="16" t="s">
        <v>6</v>
      </c>
    </row>
    <row r="15" spans="1:74" s="1" customFormat="1" ht="6.95" customHeight="1">
      <c r="B15" s="19"/>
      <c r="AR15" s="19"/>
      <c r="BE15" s="190"/>
      <c r="BS15" s="16" t="s">
        <v>3</v>
      </c>
    </row>
    <row r="16" spans="1:74" s="1" customFormat="1" ht="12" customHeight="1">
      <c r="B16" s="19"/>
      <c r="D16" s="26" t="s">
        <v>28</v>
      </c>
      <c r="AK16" s="26" t="s">
        <v>24</v>
      </c>
      <c r="AN16" s="24" t="s">
        <v>1</v>
      </c>
      <c r="AR16" s="19"/>
      <c r="BE16" s="190"/>
      <c r="BS16" s="16" t="s">
        <v>3</v>
      </c>
    </row>
    <row r="17" spans="1:71" s="1" customFormat="1" ht="18.399999999999999" customHeight="1">
      <c r="B17" s="19"/>
      <c r="E17" s="24" t="s">
        <v>21</v>
      </c>
      <c r="AK17" s="26" t="s">
        <v>25</v>
      </c>
      <c r="AN17" s="24" t="s">
        <v>1</v>
      </c>
      <c r="AR17" s="19"/>
      <c r="BE17" s="190"/>
      <c r="BS17" s="16" t="s">
        <v>29</v>
      </c>
    </row>
    <row r="18" spans="1:71" s="1" customFormat="1" ht="6.95" customHeight="1">
      <c r="B18" s="19"/>
      <c r="AR18" s="19"/>
      <c r="BE18" s="190"/>
      <c r="BS18" s="16" t="s">
        <v>6</v>
      </c>
    </row>
    <row r="19" spans="1:71" s="1" customFormat="1" ht="12" customHeight="1">
      <c r="B19" s="19"/>
      <c r="D19" s="26" t="s">
        <v>30</v>
      </c>
      <c r="AK19" s="26" t="s">
        <v>24</v>
      </c>
      <c r="AN19" s="24" t="s">
        <v>1</v>
      </c>
      <c r="AR19" s="19"/>
      <c r="BE19" s="190"/>
      <c r="BS19" s="16" t="s">
        <v>6</v>
      </c>
    </row>
    <row r="20" spans="1:71" s="1" customFormat="1" ht="18.399999999999999" customHeight="1">
      <c r="B20" s="19"/>
      <c r="E20" s="24" t="s">
        <v>21</v>
      </c>
      <c r="AK20" s="26" t="s">
        <v>25</v>
      </c>
      <c r="AN20" s="24" t="s">
        <v>1</v>
      </c>
      <c r="AR20" s="19"/>
      <c r="BE20" s="190"/>
      <c r="BS20" s="16" t="s">
        <v>29</v>
      </c>
    </row>
    <row r="21" spans="1:71" s="1" customFormat="1" ht="6.95" customHeight="1">
      <c r="B21" s="19"/>
      <c r="AR21" s="19"/>
      <c r="BE21" s="190"/>
    </row>
    <row r="22" spans="1:71" s="1" customFormat="1" ht="12" customHeight="1">
      <c r="B22" s="19"/>
      <c r="D22" s="26" t="s">
        <v>31</v>
      </c>
      <c r="AR22" s="19"/>
      <c r="BE22" s="190"/>
    </row>
    <row r="23" spans="1:71" s="1" customFormat="1" ht="16.5" customHeight="1">
      <c r="B23" s="19"/>
      <c r="E23" s="197" t="s">
        <v>1</v>
      </c>
      <c r="F23" s="197"/>
      <c r="G23" s="197"/>
      <c r="H23" s="197"/>
      <c r="I23" s="197"/>
      <c r="J23" s="197"/>
      <c r="K23" s="197"/>
      <c r="L23" s="197"/>
      <c r="M23" s="197"/>
      <c r="N23" s="197"/>
      <c r="O23" s="197"/>
      <c r="P23" s="197"/>
      <c r="Q23" s="197"/>
      <c r="R23" s="197"/>
      <c r="S23" s="197"/>
      <c r="T23" s="197"/>
      <c r="U23" s="197"/>
      <c r="V23" s="197"/>
      <c r="W23" s="197"/>
      <c r="X23" s="197"/>
      <c r="Y23" s="197"/>
      <c r="Z23" s="197"/>
      <c r="AA23" s="197"/>
      <c r="AB23" s="197"/>
      <c r="AC23" s="197"/>
      <c r="AD23" s="197"/>
      <c r="AE23" s="197"/>
      <c r="AF23" s="197"/>
      <c r="AG23" s="197"/>
      <c r="AH23" s="197"/>
      <c r="AI23" s="197"/>
      <c r="AJ23" s="197"/>
      <c r="AK23" s="197"/>
      <c r="AL23" s="197"/>
      <c r="AM23" s="197"/>
      <c r="AN23" s="197"/>
      <c r="AR23" s="19"/>
      <c r="BE23" s="190"/>
    </row>
    <row r="24" spans="1:71" s="1" customFormat="1" ht="6.95" customHeight="1">
      <c r="B24" s="19"/>
      <c r="AR24" s="19"/>
      <c r="BE24" s="190"/>
    </row>
    <row r="25" spans="1:71" s="1" customFormat="1" ht="6.95" customHeight="1">
      <c r="B25" s="19"/>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R25" s="19"/>
      <c r="BE25" s="190"/>
    </row>
    <row r="26" spans="1:71" s="2" customFormat="1" ht="25.9" customHeight="1">
      <c r="A26" s="31"/>
      <c r="B26" s="32"/>
      <c r="C26" s="31"/>
      <c r="D26" s="33" t="s">
        <v>32</v>
      </c>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198">
        <f>ROUND(AG94,2)</f>
        <v>0</v>
      </c>
      <c r="AL26" s="199"/>
      <c r="AM26" s="199"/>
      <c r="AN26" s="199"/>
      <c r="AO26" s="199"/>
      <c r="AP26" s="31"/>
      <c r="AQ26" s="31"/>
      <c r="AR26" s="32"/>
      <c r="BE26" s="190"/>
    </row>
    <row r="27" spans="1:71" s="2" customFormat="1" ht="6.95" customHeight="1">
      <c r="A27" s="31"/>
      <c r="B27" s="32"/>
      <c r="C27" s="31"/>
      <c r="D27" s="31"/>
      <c r="E27" s="31"/>
      <c r="F27" s="31"/>
      <c r="G27" s="31"/>
      <c r="H27" s="31"/>
      <c r="I27" s="31"/>
      <c r="J27" s="31"/>
      <c r="K27" s="31"/>
      <c r="L27" s="31"/>
      <c r="M27" s="31"/>
      <c r="N27" s="31"/>
      <c r="O27" s="31"/>
      <c r="P27" s="31"/>
      <c r="Q27" s="31"/>
      <c r="R27" s="31"/>
      <c r="S27" s="31"/>
      <c r="T27" s="31"/>
      <c r="U27" s="31"/>
      <c r="V27" s="31"/>
      <c r="W27" s="31"/>
      <c r="X27" s="31"/>
      <c r="Y27" s="31"/>
      <c r="Z27" s="31"/>
      <c r="AA27" s="31"/>
      <c r="AB27" s="31"/>
      <c r="AC27" s="31"/>
      <c r="AD27" s="31"/>
      <c r="AE27" s="31"/>
      <c r="AF27" s="31"/>
      <c r="AG27" s="31"/>
      <c r="AH27" s="31"/>
      <c r="AI27" s="31"/>
      <c r="AJ27" s="31"/>
      <c r="AK27" s="31"/>
      <c r="AL27" s="31"/>
      <c r="AM27" s="31"/>
      <c r="AN27" s="31"/>
      <c r="AO27" s="31"/>
      <c r="AP27" s="31"/>
      <c r="AQ27" s="31"/>
      <c r="AR27" s="32"/>
      <c r="BE27" s="190"/>
    </row>
    <row r="28" spans="1:71" s="2" customFormat="1" ht="12.75">
      <c r="A28" s="31"/>
      <c r="B28" s="32"/>
      <c r="C28" s="31"/>
      <c r="D28" s="31"/>
      <c r="E28" s="31"/>
      <c r="F28" s="31"/>
      <c r="G28" s="31"/>
      <c r="H28" s="31"/>
      <c r="I28" s="31"/>
      <c r="J28" s="31"/>
      <c r="K28" s="31"/>
      <c r="L28" s="200" t="s">
        <v>33</v>
      </c>
      <c r="M28" s="200"/>
      <c r="N28" s="200"/>
      <c r="O28" s="200"/>
      <c r="P28" s="200"/>
      <c r="Q28" s="31"/>
      <c r="R28" s="31"/>
      <c r="S28" s="31"/>
      <c r="T28" s="31"/>
      <c r="U28" s="31"/>
      <c r="V28" s="31"/>
      <c r="W28" s="200" t="s">
        <v>34</v>
      </c>
      <c r="X28" s="200"/>
      <c r="Y28" s="200"/>
      <c r="Z28" s="200"/>
      <c r="AA28" s="200"/>
      <c r="AB28" s="200"/>
      <c r="AC28" s="200"/>
      <c r="AD28" s="200"/>
      <c r="AE28" s="200"/>
      <c r="AF28" s="31"/>
      <c r="AG28" s="31"/>
      <c r="AH28" s="31"/>
      <c r="AI28" s="31"/>
      <c r="AJ28" s="31"/>
      <c r="AK28" s="200" t="s">
        <v>35</v>
      </c>
      <c r="AL28" s="200"/>
      <c r="AM28" s="200"/>
      <c r="AN28" s="200"/>
      <c r="AO28" s="200"/>
      <c r="AP28" s="31"/>
      <c r="AQ28" s="31"/>
      <c r="AR28" s="32"/>
      <c r="BE28" s="190"/>
    </row>
    <row r="29" spans="1:71" s="3" customFormat="1" ht="14.45" customHeight="1">
      <c r="B29" s="36"/>
      <c r="D29" s="26" t="s">
        <v>36</v>
      </c>
      <c r="F29" s="26" t="s">
        <v>37</v>
      </c>
      <c r="L29" s="203">
        <v>0.21</v>
      </c>
      <c r="M29" s="202"/>
      <c r="N29" s="202"/>
      <c r="O29" s="202"/>
      <c r="P29" s="202"/>
      <c r="W29" s="201">
        <f>ROUND(AZ94, 2)</f>
        <v>0</v>
      </c>
      <c r="X29" s="202"/>
      <c r="Y29" s="202"/>
      <c r="Z29" s="202"/>
      <c r="AA29" s="202"/>
      <c r="AB29" s="202"/>
      <c r="AC29" s="202"/>
      <c r="AD29" s="202"/>
      <c r="AE29" s="202"/>
      <c r="AK29" s="201">
        <f>ROUND(AV94, 2)</f>
        <v>0</v>
      </c>
      <c r="AL29" s="202"/>
      <c r="AM29" s="202"/>
      <c r="AN29" s="202"/>
      <c r="AO29" s="202"/>
      <c r="AR29" s="36"/>
      <c r="BE29" s="191"/>
    </row>
    <row r="30" spans="1:71" s="3" customFormat="1" ht="14.45" customHeight="1">
      <c r="B30" s="36"/>
      <c r="F30" s="26" t="s">
        <v>38</v>
      </c>
      <c r="L30" s="203">
        <v>0.15</v>
      </c>
      <c r="M30" s="202"/>
      <c r="N30" s="202"/>
      <c r="O30" s="202"/>
      <c r="P30" s="202"/>
      <c r="W30" s="201">
        <f>ROUND(BA94, 2)</f>
        <v>0</v>
      </c>
      <c r="X30" s="202"/>
      <c r="Y30" s="202"/>
      <c r="Z30" s="202"/>
      <c r="AA30" s="202"/>
      <c r="AB30" s="202"/>
      <c r="AC30" s="202"/>
      <c r="AD30" s="202"/>
      <c r="AE30" s="202"/>
      <c r="AK30" s="201">
        <f>ROUND(AW94, 2)</f>
        <v>0</v>
      </c>
      <c r="AL30" s="202"/>
      <c r="AM30" s="202"/>
      <c r="AN30" s="202"/>
      <c r="AO30" s="202"/>
      <c r="AR30" s="36"/>
      <c r="BE30" s="191"/>
    </row>
    <row r="31" spans="1:71" s="3" customFormat="1" ht="14.45" hidden="1" customHeight="1">
      <c r="B31" s="36"/>
      <c r="F31" s="26" t="s">
        <v>39</v>
      </c>
      <c r="L31" s="203">
        <v>0.21</v>
      </c>
      <c r="M31" s="202"/>
      <c r="N31" s="202"/>
      <c r="O31" s="202"/>
      <c r="P31" s="202"/>
      <c r="W31" s="201">
        <f>ROUND(BB94, 2)</f>
        <v>0</v>
      </c>
      <c r="X31" s="202"/>
      <c r="Y31" s="202"/>
      <c r="Z31" s="202"/>
      <c r="AA31" s="202"/>
      <c r="AB31" s="202"/>
      <c r="AC31" s="202"/>
      <c r="AD31" s="202"/>
      <c r="AE31" s="202"/>
      <c r="AK31" s="201">
        <v>0</v>
      </c>
      <c r="AL31" s="202"/>
      <c r="AM31" s="202"/>
      <c r="AN31" s="202"/>
      <c r="AO31" s="202"/>
      <c r="AR31" s="36"/>
      <c r="BE31" s="191"/>
    </row>
    <row r="32" spans="1:71" s="3" customFormat="1" ht="14.45" hidden="1" customHeight="1">
      <c r="B32" s="36"/>
      <c r="F32" s="26" t="s">
        <v>40</v>
      </c>
      <c r="L32" s="203">
        <v>0.15</v>
      </c>
      <c r="M32" s="202"/>
      <c r="N32" s="202"/>
      <c r="O32" s="202"/>
      <c r="P32" s="202"/>
      <c r="W32" s="201">
        <f>ROUND(BC94, 2)</f>
        <v>0</v>
      </c>
      <c r="X32" s="202"/>
      <c r="Y32" s="202"/>
      <c r="Z32" s="202"/>
      <c r="AA32" s="202"/>
      <c r="AB32" s="202"/>
      <c r="AC32" s="202"/>
      <c r="AD32" s="202"/>
      <c r="AE32" s="202"/>
      <c r="AK32" s="201">
        <v>0</v>
      </c>
      <c r="AL32" s="202"/>
      <c r="AM32" s="202"/>
      <c r="AN32" s="202"/>
      <c r="AO32" s="202"/>
      <c r="AR32" s="36"/>
      <c r="BE32" s="191"/>
    </row>
    <row r="33" spans="1:57" s="3" customFormat="1" ht="14.45" hidden="1" customHeight="1">
      <c r="B33" s="36"/>
      <c r="F33" s="26" t="s">
        <v>41</v>
      </c>
      <c r="L33" s="203">
        <v>0</v>
      </c>
      <c r="M33" s="202"/>
      <c r="N33" s="202"/>
      <c r="O33" s="202"/>
      <c r="P33" s="202"/>
      <c r="W33" s="201">
        <f>ROUND(BD94, 2)</f>
        <v>0</v>
      </c>
      <c r="X33" s="202"/>
      <c r="Y33" s="202"/>
      <c r="Z33" s="202"/>
      <c r="AA33" s="202"/>
      <c r="AB33" s="202"/>
      <c r="AC33" s="202"/>
      <c r="AD33" s="202"/>
      <c r="AE33" s="202"/>
      <c r="AK33" s="201">
        <v>0</v>
      </c>
      <c r="AL33" s="202"/>
      <c r="AM33" s="202"/>
      <c r="AN33" s="202"/>
      <c r="AO33" s="202"/>
      <c r="AR33" s="36"/>
      <c r="BE33" s="191"/>
    </row>
    <row r="34" spans="1:57" s="2" customFormat="1" ht="6.95" customHeight="1">
      <c r="A34" s="31"/>
      <c r="B34" s="32"/>
      <c r="C34" s="31"/>
      <c r="D34" s="31"/>
      <c r="E34" s="31"/>
      <c r="F34" s="31"/>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1"/>
      <c r="AM34" s="31"/>
      <c r="AN34" s="31"/>
      <c r="AO34" s="31"/>
      <c r="AP34" s="31"/>
      <c r="AQ34" s="31"/>
      <c r="AR34" s="32"/>
      <c r="BE34" s="190"/>
    </row>
    <row r="35" spans="1:57" s="2" customFormat="1" ht="25.9" customHeight="1">
      <c r="A35" s="31"/>
      <c r="B35" s="32"/>
      <c r="C35" s="37"/>
      <c r="D35" s="38" t="s">
        <v>42</v>
      </c>
      <c r="E35" s="39"/>
      <c r="F35" s="39"/>
      <c r="G35" s="39"/>
      <c r="H35" s="39"/>
      <c r="I35" s="39"/>
      <c r="J35" s="39"/>
      <c r="K35" s="39"/>
      <c r="L35" s="39"/>
      <c r="M35" s="39"/>
      <c r="N35" s="39"/>
      <c r="O35" s="39"/>
      <c r="P35" s="39"/>
      <c r="Q35" s="39"/>
      <c r="R35" s="39"/>
      <c r="S35" s="39"/>
      <c r="T35" s="40" t="s">
        <v>43</v>
      </c>
      <c r="U35" s="39"/>
      <c r="V35" s="39"/>
      <c r="W35" s="39"/>
      <c r="X35" s="204" t="s">
        <v>44</v>
      </c>
      <c r="Y35" s="205"/>
      <c r="Z35" s="205"/>
      <c r="AA35" s="205"/>
      <c r="AB35" s="205"/>
      <c r="AC35" s="39"/>
      <c r="AD35" s="39"/>
      <c r="AE35" s="39"/>
      <c r="AF35" s="39"/>
      <c r="AG35" s="39"/>
      <c r="AH35" s="39"/>
      <c r="AI35" s="39"/>
      <c r="AJ35" s="39"/>
      <c r="AK35" s="206">
        <f>SUM(AK26:AK33)</f>
        <v>0</v>
      </c>
      <c r="AL35" s="205"/>
      <c r="AM35" s="205"/>
      <c r="AN35" s="205"/>
      <c r="AO35" s="207"/>
      <c r="AP35" s="37"/>
      <c r="AQ35" s="37"/>
      <c r="AR35" s="32"/>
      <c r="BE35" s="31"/>
    </row>
    <row r="36" spans="1:57" s="2" customFormat="1" ht="6.95" customHeight="1">
      <c r="A36" s="31"/>
      <c r="B36" s="32"/>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2"/>
      <c r="BE36" s="31"/>
    </row>
    <row r="37" spans="1:57" s="2" customFormat="1" ht="14.45" customHeight="1">
      <c r="A37" s="31"/>
      <c r="B37" s="32"/>
      <c r="C37" s="31"/>
      <c r="D37" s="31"/>
      <c r="E37" s="31"/>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1"/>
      <c r="AM37" s="31"/>
      <c r="AN37" s="31"/>
      <c r="AO37" s="31"/>
      <c r="AP37" s="31"/>
      <c r="AQ37" s="31"/>
      <c r="AR37" s="32"/>
      <c r="BE37" s="31"/>
    </row>
    <row r="38" spans="1:57" s="1" customFormat="1" ht="14.45" customHeight="1">
      <c r="B38" s="19"/>
      <c r="AR38" s="19"/>
    </row>
    <row r="39" spans="1:57" s="1" customFormat="1" ht="14.45" customHeight="1">
      <c r="B39" s="19"/>
      <c r="AR39" s="19"/>
    </row>
    <row r="40" spans="1:57" s="1" customFormat="1" ht="14.45" customHeight="1">
      <c r="B40" s="19"/>
      <c r="AR40" s="19"/>
    </row>
    <row r="41" spans="1:57" s="1" customFormat="1" ht="14.45" customHeight="1">
      <c r="B41" s="19"/>
      <c r="AR41" s="19"/>
    </row>
    <row r="42" spans="1:57" s="1" customFormat="1" ht="14.45" customHeight="1">
      <c r="B42" s="19"/>
      <c r="AR42" s="19"/>
    </row>
    <row r="43" spans="1:57" s="1" customFormat="1" ht="14.45" customHeight="1">
      <c r="B43" s="19"/>
      <c r="AR43" s="19"/>
    </row>
    <row r="44" spans="1:57" s="1" customFormat="1" ht="14.45" customHeight="1">
      <c r="B44" s="19"/>
      <c r="AR44" s="19"/>
    </row>
    <row r="45" spans="1:57" s="1" customFormat="1" ht="14.45" customHeight="1">
      <c r="B45" s="19"/>
      <c r="AR45" s="19"/>
    </row>
    <row r="46" spans="1:57" s="1" customFormat="1" ht="14.45" customHeight="1">
      <c r="B46" s="19"/>
      <c r="AR46" s="19"/>
    </row>
    <row r="47" spans="1:57" s="1" customFormat="1" ht="14.45" customHeight="1">
      <c r="B47" s="19"/>
      <c r="AR47" s="19"/>
    </row>
    <row r="48" spans="1:57" s="1" customFormat="1" ht="14.45" customHeight="1">
      <c r="B48" s="19"/>
      <c r="AR48" s="19"/>
    </row>
    <row r="49" spans="1:57" s="2" customFormat="1" ht="14.45" customHeight="1">
      <c r="B49" s="41"/>
      <c r="D49" s="42" t="s">
        <v>45</v>
      </c>
      <c r="E49" s="43"/>
      <c r="F49" s="43"/>
      <c r="G49" s="43"/>
      <c r="H49" s="43"/>
      <c r="I49" s="43"/>
      <c r="J49" s="43"/>
      <c r="K49" s="43"/>
      <c r="L49" s="43"/>
      <c r="M49" s="43"/>
      <c r="N49" s="43"/>
      <c r="O49" s="43"/>
      <c r="P49" s="43"/>
      <c r="Q49" s="43"/>
      <c r="R49" s="43"/>
      <c r="S49" s="43"/>
      <c r="T49" s="43"/>
      <c r="U49" s="43"/>
      <c r="V49" s="43"/>
      <c r="W49" s="43"/>
      <c r="X49" s="43"/>
      <c r="Y49" s="43"/>
      <c r="Z49" s="43"/>
      <c r="AA49" s="43"/>
      <c r="AB49" s="43"/>
      <c r="AC49" s="43"/>
      <c r="AD49" s="43"/>
      <c r="AE49" s="43"/>
      <c r="AF49" s="43"/>
      <c r="AG49" s="43"/>
      <c r="AH49" s="42" t="s">
        <v>46</v>
      </c>
      <c r="AI49" s="43"/>
      <c r="AJ49" s="43"/>
      <c r="AK49" s="43"/>
      <c r="AL49" s="43"/>
      <c r="AM49" s="43"/>
      <c r="AN49" s="43"/>
      <c r="AO49" s="43"/>
      <c r="AR49" s="41"/>
    </row>
    <row r="50" spans="1:57" ht="11.25">
      <c r="B50" s="19"/>
      <c r="AR50" s="19"/>
    </row>
    <row r="51" spans="1:57" ht="11.25">
      <c r="B51" s="19"/>
      <c r="AR51" s="19"/>
    </row>
    <row r="52" spans="1:57" ht="11.25">
      <c r="B52" s="19"/>
      <c r="AR52" s="19"/>
    </row>
    <row r="53" spans="1:57" ht="11.25">
      <c r="B53" s="19"/>
      <c r="AR53" s="19"/>
    </row>
    <row r="54" spans="1:57" ht="11.25">
      <c r="B54" s="19"/>
      <c r="AR54" s="19"/>
    </row>
    <row r="55" spans="1:57" ht="11.25">
      <c r="B55" s="19"/>
      <c r="AR55" s="19"/>
    </row>
    <row r="56" spans="1:57" ht="11.25">
      <c r="B56" s="19"/>
      <c r="AR56" s="19"/>
    </row>
    <row r="57" spans="1:57" ht="11.25">
      <c r="B57" s="19"/>
      <c r="AR57" s="19"/>
    </row>
    <row r="58" spans="1:57" ht="11.25">
      <c r="B58" s="19"/>
      <c r="AR58" s="19"/>
    </row>
    <row r="59" spans="1:57" ht="11.25">
      <c r="B59" s="19"/>
      <c r="AR59" s="19"/>
    </row>
    <row r="60" spans="1:57" s="2" customFormat="1" ht="12.75">
      <c r="A60" s="31"/>
      <c r="B60" s="32"/>
      <c r="C60" s="31"/>
      <c r="D60" s="44" t="s">
        <v>47</v>
      </c>
      <c r="E60" s="34"/>
      <c r="F60" s="34"/>
      <c r="G60" s="34"/>
      <c r="H60" s="34"/>
      <c r="I60" s="34"/>
      <c r="J60" s="34"/>
      <c r="K60" s="34"/>
      <c r="L60" s="34"/>
      <c r="M60" s="34"/>
      <c r="N60" s="34"/>
      <c r="O60" s="34"/>
      <c r="P60" s="34"/>
      <c r="Q60" s="34"/>
      <c r="R60" s="34"/>
      <c r="S60" s="34"/>
      <c r="T60" s="34"/>
      <c r="U60" s="34"/>
      <c r="V60" s="44" t="s">
        <v>48</v>
      </c>
      <c r="W60" s="34"/>
      <c r="X60" s="34"/>
      <c r="Y60" s="34"/>
      <c r="Z60" s="34"/>
      <c r="AA60" s="34"/>
      <c r="AB60" s="34"/>
      <c r="AC60" s="34"/>
      <c r="AD60" s="34"/>
      <c r="AE60" s="34"/>
      <c r="AF60" s="34"/>
      <c r="AG60" s="34"/>
      <c r="AH60" s="44" t="s">
        <v>47</v>
      </c>
      <c r="AI60" s="34"/>
      <c r="AJ60" s="34"/>
      <c r="AK60" s="34"/>
      <c r="AL60" s="34"/>
      <c r="AM60" s="44" t="s">
        <v>48</v>
      </c>
      <c r="AN60" s="34"/>
      <c r="AO60" s="34"/>
      <c r="AP60" s="31"/>
      <c r="AQ60" s="31"/>
      <c r="AR60" s="32"/>
      <c r="BE60" s="31"/>
    </row>
    <row r="61" spans="1:57" ht="11.25">
      <c r="B61" s="19"/>
      <c r="AR61" s="19"/>
    </row>
    <row r="62" spans="1:57" ht="11.25">
      <c r="B62" s="19"/>
      <c r="AR62" s="19"/>
    </row>
    <row r="63" spans="1:57" ht="11.25">
      <c r="B63" s="19"/>
      <c r="AR63" s="19"/>
    </row>
    <row r="64" spans="1:57" s="2" customFormat="1" ht="12.75">
      <c r="A64" s="31"/>
      <c r="B64" s="32"/>
      <c r="C64" s="31"/>
      <c r="D64" s="42" t="s">
        <v>49</v>
      </c>
      <c r="E64" s="45"/>
      <c r="F64" s="45"/>
      <c r="G64" s="45"/>
      <c r="H64" s="45"/>
      <c r="I64" s="45"/>
      <c r="J64" s="45"/>
      <c r="K64" s="45"/>
      <c r="L64" s="45"/>
      <c r="M64" s="45"/>
      <c r="N64" s="45"/>
      <c r="O64" s="45"/>
      <c r="P64" s="45"/>
      <c r="Q64" s="45"/>
      <c r="R64" s="45"/>
      <c r="S64" s="45"/>
      <c r="T64" s="45"/>
      <c r="U64" s="45"/>
      <c r="V64" s="45"/>
      <c r="W64" s="45"/>
      <c r="X64" s="45"/>
      <c r="Y64" s="45"/>
      <c r="Z64" s="45"/>
      <c r="AA64" s="45"/>
      <c r="AB64" s="45"/>
      <c r="AC64" s="45"/>
      <c r="AD64" s="45"/>
      <c r="AE64" s="45"/>
      <c r="AF64" s="45"/>
      <c r="AG64" s="45"/>
      <c r="AH64" s="42" t="s">
        <v>50</v>
      </c>
      <c r="AI64" s="45"/>
      <c r="AJ64" s="45"/>
      <c r="AK64" s="45"/>
      <c r="AL64" s="45"/>
      <c r="AM64" s="45"/>
      <c r="AN64" s="45"/>
      <c r="AO64" s="45"/>
      <c r="AP64" s="31"/>
      <c r="AQ64" s="31"/>
      <c r="AR64" s="32"/>
      <c r="BE64" s="31"/>
    </row>
    <row r="65" spans="1:57" ht="11.25">
      <c r="B65" s="19"/>
      <c r="AR65" s="19"/>
    </row>
    <row r="66" spans="1:57" ht="11.25">
      <c r="B66" s="19"/>
      <c r="AR66" s="19"/>
    </row>
    <row r="67" spans="1:57" ht="11.25">
      <c r="B67" s="19"/>
      <c r="AR67" s="19"/>
    </row>
    <row r="68" spans="1:57" ht="11.25">
      <c r="B68" s="19"/>
      <c r="AR68" s="19"/>
    </row>
    <row r="69" spans="1:57" ht="11.25">
      <c r="B69" s="19"/>
      <c r="AR69" s="19"/>
    </row>
    <row r="70" spans="1:57" ht="11.25">
      <c r="B70" s="19"/>
      <c r="AR70" s="19"/>
    </row>
    <row r="71" spans="1:57" ht="11.25">
      <c r="B71" s="19"/>
      <c r="AR71" s="19"/>
    </row>
    <row r="72" spans="1:57" ht="11.25">
      <c r="B72" s="19"/>
      <c r="AR72" s="19"/>
    </row>
    <row r="73" spans="1:57" ht="11.25">
      <c r="B73" s="19"/>
      <c r="AR73" s="19"/>
    </row>
    <row r="74" spans="1:57" ht="11.25">
      <c r="B74" s="19"/>
      <c r="AR74" s="19"/>
    </row>
    <row r="75" spans="1:57" s="2" customFormat="1" ht="12.75">
      <c r="A75" s="31"/>
      <c r="B75" s="32"/>
      <c r="C75" s="31"/>
      <c r="D75" s="44" t="s">
        <v>47</v>
      </c>
      <c r="E75" s="34"/>
      <c r="F75" s="34"/>
      <c r="G75" s="34"/>
      <c r="H75" s="34"/>
      <c r="I75" s="34"/>
      <c r="J75" s="34"/>
      <c r="K75" s="34"/>
      <c r="L75" s="34"/>
      <c r="M75" s="34"/>
      <c r="N75" s="34"/>
      <c r="O75" s="34"/>
      <c r="P75" s="34"/>
      <c r="Q75" s="34"/>
      <c r="R75" s="34"/>
      <c r="S75" s="34"/>
      <c r="T75" s="34"/>
      <c r="U75" s="34"/>
      <c r="V75" s="44" t="s">
        <v>48</v>
      </c>
      <c r="W75" s="34"/>
      <c r="X75" s="34"/>
      <c r="Y75" s="34"/>
      <c r="Z75" s="34"/>
      <c r="AA75" s="34"/>
      <c r="AB75" s="34"/>
      <c r="AC75" s="34"/>
      <c r="AD75" s="34"/>
      <c r="AE75" s="34"/>
      <c r="AF75" s="34"/>
      <c r="AG75" s="34"/>
      <c r="AH75" s="44" t="s">
        <v>47</v>
      </c>
      <c r="AI75" s="34"/>
      <c r="AJ75" s="34"/>
      <c r="AK75" s="34"/>
      <c r="AL75" s="34"/>
      <c r="AM75" s="44" t="s">
        <v>48</v>
      </c>
      <c r="AN75" s="34"/>
      <c r="AO75" s="34"/>
      <c r="AP75" s="31"/>
      <c r="AQ75" s="31"/>
      <c r="AR75" s="32"/>
      <c r="BE75" s="31"/>
    </row>
    <row r="76" spans="1:57" s="2" customFormat="1" ht="11.25">
      <c r="A76" s="31"/>
      <c r="B76" s="32"/>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c r="AC76" s="31"/>
      <c r="AD76" s="31"/>
      <c r="AE76" s="31"/>
      <c r="AF76" s="31"/>
      <c r="AG76" s="31"/>
      <c r="AH76" s="31"/>
      <c r="AI76" s="31"/>
      <c r="AJ76" s="31"/>
      <c r="AK76" s="31"/>
      <c r="AL76" s="31"/>
      <c r="AM76" s="31"/>
      <c r="AN76" s="31"/>
      <c r="AO76" s="31"/>
      <c r="AP76" s="31"/>
      <c r="AQ76" s="31"/>
      <c r="AR76" s="32"/>
      <c r="BE76" s="31"/>
    </row>
    <row r="77" spans="1:57" s="2" customFormat="1" ht="6.95" customHeight="1">
      <c r="A77" s="31"/>
      <c r="B77" s="46"/>
      <c r="C77" s="47"/>
      <c r="D77" s="47"/>
      <c r="E77" s="47"/>
      <c r="F77" s="47"/>
      <c r="G77" s="47"/>
      <c r="H77" s="47"/>
      <c r="I77" s="47"/>
      <c r="J77" s="47"/>
      <c r="K77" s="47"/>
      <c r="L77" s="47"/>
      <c r="M77" s="47"/>
      <c r="N77" s="47"/>
      <c r="O77" s="47"/>
      <c r="P77" s="47"/>
      <c r="Q77" s="47"/>
      <c r="R77" s="47"/>
      <c r="S77" s="47"/>
      <c r="T77" s="47"/>
      <c r="U77" s="47"/>
      <c r="V77" s="47"/>
      <c r="W77" s="47"/>
      <c r="X77" s="47"/>
      <c r="Y77" s="47"/>
      <c r="Z77" s="47"/>
      <c r="AA77" s="47"/>
      <c r="AB77" s="47"/>
      <c r="AC77" s="47"/>
      <c r="AD77" s="47"/>
      <c r="AE77" s="47"/>
      <c r="AF77" s="47"/>
      <c r="AG77" s="47"/>
      <c r="AH77" s="47"/>
      <c r="AI77" s="47"/>
      <c r="AJ77" s="47"/>
      <c r="AK77" s="47"/>
      <c r="AL77" s="47"/>
      <c r="AM77" s="47"/>
      <c r="AN77" s="47"/>
      <c r="AO77" s="47"/>
      <c r="AP77" s="47"/>
      <c r="AQ77" s="47"/>
      <c r="AR77" s="32"/>
      <c r="BE77" s="31"/>
    </row>
    <row r="81" spans="1:90" s="2" customFormat="1" ht="6.95" customHeight="1">
      <c r="A81" s="31"/>
      <c r="B81" s="48"/>
      <c r="C81" s="49"/>
      <c r="D81" s="49"/>
      <c r="E81" s="49"/>
      <c r="F81" s="49"/>
      <c r="G81" s="49"/>
      <c r="H81" s="49"/>
      <c r="I81" s="49"/>
      <c r="J81" s="49"/>
      <c r="K81" s="49"/>
      <c r="L81" s="49"/>
      <c r="M81" s="49"/>
      <c r="N81" s="49"/>
      <c r="O81" s="49"/>
      <c r="P81" s="49"/>
      <c r="Q81" s="49"/>
      <c r="R81" s="49"/>
      <c r="S81" s="49"/>
      <c r="T81" s="49"/>
      <c r="U81" s="49"/>
      <c r="V81" s="49"/>
      <c r="W81" s="49"/>
      <c r="X81" s="49"/>
      <c r="Y81" s="49"/>
      <c r="Z81" s="49"/>
      <c r="AA81" s="49"/>
      <c r="AB81" s="49"/>
      <c r="AC81" s="49"/>
      <c r="AD81" s="49"/>
      <c r="AE81" s="49"/>
      <c r="AF81" s="49"/>
      <c r="AG81" s="49"/>
      <c r="AH81" s="49"/>
      <c r="AI81" s="49"/>
      <c r="AJ81" s="49"/>
      <c r="AK81" s="49"/>
      <c r="AL81" s="49"/>
      <c r="AM81" s="49"/>
      <c r="AN81" s="49"/>
      <c r="AO81" s="49"/>
      <c r="AP81" s="49"/>
      <c r="AQ81" s="49"/>
      <c r="AR81" s="32"/>
      <c r="BE81" s="31"/>
    </row>
    <row r="82" spans="1:90" s="2" customFormat="1" ht="24.95" customHeight="1">
      <c r="A82" s="31"/>
      <c r="B82" s="32"/>
      <c r="C82" s="20" t="s">
        <v>51</v>
      </c>
      <c r="D82" s="31"/>
      <c r="E82" s="31"/>
      <c r="F82" s="31"/>
      <c r="G82" s="31"/>
      <c r="H82" s="31"/>
      <c r="I82" s="31"/>
      <c r="J82" s="31"/>
      <c r="K82" s="31"/>
      <c r="L82" s="31"/>
      <c r="M82" s="31"/>
      <c r="N82" s="31"/>
      <c r="O82" s="31"/>
      <c r="P82" s="31"/>
      <c r="Q82" s="31"/>
      <c r="R82" s="31"/>
      <c r="S82" s="31"/>
      <c r="T82" s="31"/>
      <c r="U82" s="31"/>
      <c r="V82" s="31"/>
      <c r="W82" s="31"/>
      <c r="X82" s="31"/>
      <c r="Y82" s="31"/>
      <c r="Z82" s="31"/>
      <c r="AA82" s="31"/>
      <c r="AB82" s="31"/>
      <c r="AC82" s="31"/>
      <c r="AD82" s="31"/>
      <c r="AE82" s="31"/>
      <c r="AF82" s="31"/>
      <c r="AG82" s="31"/>
      <c r="AH82" s="31"/>
      <c r="AI82" s="31"/>
      <c r="AJ82" s="31"/>
      <c r="AK82" s="31"/>
      <c r="AL82" s="31"/>
      <c r="AM82" s="31"/>
      <c r="AN82" s="31"/>
      <c r="AO82" s="31"/>
      <c r="AP82" s="31"/>
      <c r="AQ82" s="31"/>
      <c r="AR82" s="32"/>
      <c r="BE82" s="31"/>
    </row>
    <row r="83" spans="1:90" s="2" customFormat="1" ht="6.95" customHeight="1">
      <c r="A83" s="31"/>
      <c r="B83" s="32"/>
      <c r="C83" s="31"/>
      <c r="D83" s="31"/>
      <c r="E83" s="31"/>
      <c r="F83" s="31"/>
      <c r="G83" s="31"/>
      <c r="H83" s="31"/>
      <c r="I83" s="31"/>
      <c r="J83" s="31"/>
      <c r="K83" s="31"/>
      <c r="L83" s="31"/>
      <c r="M83" s="31"/>
      <c r="N83" s="31"/>
      <c r="O83" s="31"/>
      <c r="P83" s="31"/>
      <c r="Q83" s="31"/>
      <c r="R83" s="31"/>
      <c r="S83" s="31"/>
      <c r="T83" s="31"/>
      <c r="U83" s="31"/>
      <c r="V83" s="31"/>
      <c r="W83" s="31"/>
      <c r="X83" s="31"/>
      <c r="Y83" s="31"/>
      <c r="Z83" s="31"/>
      <c r="AA83" s="31"/>
      <c r="AB83" s="31"/>
      <c r="AC83" s="31"/>
      <c r="AD83" s="31"/>
      <c r="AE83" s="31"/>
      <c r="AF83" s="31"/>
      <c r="AG83" s="31"/>
      <c r="AH83" s="31"/>
      <c r="AI83" s="31"/>
      <c r="AJ83" s="31"/>
      <c r="AK83" s="31"/>
      <c r="AL83" s="31"/>
      <c r="AM83" s="31"/>
      <c r="AN83" s="31"/>
      <c r="AO83" s="31"/>
      <c r="AP83" s="31"/>
      <c r="AQ83" s="31"/>
      <c r="AR83" s="32"/>
      <c r="BE83" s="31"/>
    </row>
    <row r="84" spans="1:90" s="4" customFormat="1" ht="12" customHeight="1">
      <c r="B84" s="50"/>
      <c r="C84" s="26" t="s">
        <v>13</v>
      </c>
      <c r="L84" s="4" t="str">
        <f>K5</f>
        <v>2020-17</v>
      </c>
      <c r="AR84" s="50"/>
    </row>
    <row r="85" spans="1:90" s="5" customFormat="1" ht="36.950000000000003" customHeight="1">
      <c r="B85" s="51"/>
      <c r="C85" s="52" t="s">
        <v>16</v>
      </c>
      <c r="L85" s="208" t="str">
        <f>K6</f>
        <v>Výměna pražců a kolejnic Moravské Budějovice K - Jemnice</v>
      </c>
      <c r="M85" s="209"/>
      <c r="N85" s="209"/>
      <c r="O85" s="209"/>
      <c r="P85" s="209"/>
      <c r="Q85" s="209"/>
      <c r="R85" s="209"/>
      <c r="S85" s="209"/>
      <c r="T85" s="209"/>
      <c r="U85" s="209"/>
      <c r="V85" s="209"/>
      <c r="W85" s="209"/>
      <c r="X85" s="209"/>
      <c r="Y85" s="209"/>
      <c r="Z85" s="209"/>
      <c r="AA85" s="209"/>
      <c r="AB85" s="209"/>
      <c r="AC85" s="209"/>
      <c r="AD85" s="209"/>
      <c r="AE85" s="209"/>
      <c r="AF85" s="209"/>
      <c r="AG85" s="209"/>
      <c r="AH85" s="209"/>
      <c r="AI85" s="209"/>
      <c r="AJ85" s="209"/>
      <c r="AK85" s="209"/>
      <c r="AL85" s="209"/>
      <c r="AM85" s="209"/>
      <c r="AN85" s="209"/>
      <c r="AO85" s="209"/>
      <c r="AR85" s="51"/>
    </row>
    <row r="86" spans="1:90" s="2" customFormat="1" ht="6.95" customHeight="1">
      <c r="A86" s="31"/>
      <c r="B86" s="32"/>
      <c r="C86" s="31"/>
      <c r="D86" s="31"/>
      <c r="E86" s="31"/>
      <c r="F86" s="31"/>
      <c r="G86" s="31"/>
      <c r="H86" s="31"/>
      <c r="I86" s="31"/>
      <c r="J86" s="31"/>
      <c r="K86" s="31"/>
      <c r="L86" s="31"/>
      <c r="M86" s="31"/>
      <c r="N86" s="31"/>
      <c r="O86" s="31"/>
      <c r="P86" s="31"/>
      <c r="Q86" s="31"/>
      <c r="R86" s="31"/>
      <c r="S86" s="31"/>
      <c r="T86" s="31"/>
      <c r="U86" s="31"/>
      <c r="V86" s="31"/>
      <c r="W86" s="31"/>
      <c r="X86" s="31"/>
      <c r="Y86" s="31"/>
      <c r="Z86" s="31"/>
      <c r="AA86" s="31"/>
      <c r="AB86" s="31"/>
      <c r="AC86" s="31"/>
      <c r="AD86" s="31"/>
      <c r="AE86" s="31"/>
      <c r="AF86" s="31"/>
      <c r="AG86" s="31"/>
      <c r="AH86" s="31"/>
      <c r="AI86" s="31"/>
      <c r="AJ86" s="31"/>
      <c r="AK86" s="31"/>
      <c r="AL86" s="31"/>
      <c r="AM86" s="31"/>
      <c r="AN86" s="31"/>
      <c r="AO86" s="31"/>
      <c r="AP86" s="31"/>
      <c r="AQ86" s="31"/>
      <c r="AR86" s="32"/>
      <c r="BE86" s="31"/>
    </row>
    <row r="87" spans="1:90" s="2" customFormat="1" ht="12" customHeight="1">
      <c r="A87" s="31"/>
      <c r="B87" s="32"/>
      <c r="C87" s="26" t="s">
        <v>20</v>
      </c>
      <c r="D87" s="31"/>
      <c r="E87" s="31"/>
      <c r="F87" s="31"/>
      <c r="G87" s="31"/>
      <c r="H87" s="31"/>
      <c r="I87" s="31"/>
      <c r="J87" s="31"/>
      <c r="K87" s="31"/>
      <c r="L87" s="53" t="str">
        <f>IF(K8="","",K8)</f>
        <v xml:space="preserve"> </v>
      </c>
      <c r="M87" s="31"/>
      <c r="N87" s="31"/>
      <c r="O87" s="31"/>
      <c r="P87" s="31"/>
      <c r="Q87" s="31"/>
      <c r="R87" s="31"/>
      <c r="S87" s="31"/>
      <c r="T87" s="31"/>
      <c r="U87" s="31"/>
      <c r="V87" s="31"/>
      <c r="W87" s="31"/>
      <c r="X87" s="31"/>
      <c r="Y87" s="31"/>
      <c r="Z87" s="31"/>
      <c r="AA87" s="31"/>
      <c r="AB87" s="31"/>
      <c r="AC87" s="31"/>
      <c r="AD87" s="31"/>
      <c r="AE87" s="31"/>
      <c r="AF87" s="31"/>
      <c r="AG87" s="31"/>
      <c r="AH87" s="31"/>
      <c r="AI87" s="26" t="s">
        <v>22</v>
      </c>
      <c r="AJ87" s="31"/>
      <c r="AK87" s="31"/>
      <c r="AL87" s="31"/>
      <c r="AM87" s="210" t="str">
        <f>IF(AN8= "","",AN8)</f>
        <v>Vyplň údaj</v>
      </c>
      <c r="AN87" s="210"/>
      <c r="AO87" s="31"/>
      <c r="AP87" s="31"/>
      <c r="AQ87" s="31"/>
      <c r="AR87" s="32"/>
      <c r="BE87" s="31"/>
    </row>
    <row r="88" spans="1:90" s="2" customFormat="1" ht="6.95" customHeight="1">
      <c r="A88" s="31"/>
      <c r="B88" s="32"/>
      <c r="C88" s="31"/>
      <c r="D88" s="31"/>
      <c r="E88" s="31"/>
      <c r="F88" s="31"/>
      <c r="G88" s="31"/>
      <c r="H88" s="31"/>
      <c r="I88" s="31"/>
      <c r="J88" s="31"/>
      <c r="K88" s="31"/>
      <c r="L88" s="31"/>
      <c r="M88" s="31"/>
      <c r="N88" s="31"/>
      <c r="O88" s="31"/>
      <c r="P88" s="31"/>
      <c r="Q88" s="31"/>
      <c r="R88" s="31"/>
      <c r="S88" s="31"/>
      <c r="T88" s="31"/>
      <c r="U88" s="31"/>
      <c r="V88" s="31"/>
      <c r="W88" s="31"/>
      <c r="X88" s="31"/>
      <c r="Y88" s="31"/>
      <c r="Z88" s="31"/>
      <c r="AA88" s="31"/>
      <c r="AB88" s="31"/>
      <c r="AC88" s="31"/>
      <c r="AD88" s="31"/>
      <c r="AE88" s="31"/>
      <c r="AF88" s="31"/>
      <c r="AG88" s="31"/>
      <c r="AH88" s="31"/>
      <c r="AI88" s="31"/>
      <c r="AJ88" s="31"/>
      <c r="AK88" s="31"/>
      <c r="AL88" s="31"/>
      <c r="AM88" s="31"/>
      <c r="AN88" s="31"/>
      <c r="AO88" s="31"/>
      <c r="AP88" s="31"/>
      <c r="AQ88" s="31"/>
      <c r="AR88" s="32"/>
      <c r="BE88" s="31"/>
    </row>
    <row r="89" spans="1:90" s="2" customFormat="1" ht="15.2" customHeight="1">
      <c r="A89" s="31"/>
      <c r="B89" s="32"/>
      <c r="C89" s="26" t="s">
        <v>23</v>
      </c>
      <c r="D89" s="31"/>
      <c r="E89" s="31"/>
      <c r="F89" s="31"/>
      <c r="G89" s="31"/>
      <c r="H89" s="31"/>
      <c r="I89" s="31"/>
      <c r="J89" s="31"/>
      <c r="K89" s="31"/>
      <c r="L89" s="4" t="str">
        <f>IF(E11= "","",E11)</f>
        <v xml:space="preserve"> </v>
      </c>
      <c r="M89" s="31"/>
      <c r="N89" s="31"/>
      <c r="O89" s="31"/>
      <c r="P89" s="31"/>
      <c r="Q89" s="31"/>
      <c r="R89" s="31"/>
      <c r="S89" s="31"/>
      <c r="T89" s="31"/>
      <c r="U89" s="31"/>
      <c r="V89" s="31"/>
      <c r="W89" s="31"/>
      <c r="X89" s="31"/>
      <c r="Y89" s="31"/>
      <c r="Z89" s="31"/>
      <c r="AA89" s="31"/>
      <c r="AB89" s="31"/>
      <c r="AC89" s="31"/>
      <c r="AD89" s="31"/>
      <c r="AE89" s="31"/>
      <c r="AF89" s="31"/>
      <c r="AG89" s="31"/>
      <c r="AH89" s="31"/>
      <c r="AI89" s="26" t="s">
        <v>28</v>
      </c>
      <c r="AJ89" s="31"/>
      <c r="AK89" s="31"/>
      <c r="AL89" s="31"/>
      <c r="AM89" s="211" t="str">
        <f>IF(E17="","",E17)</f>
        <v xml:space="preserve"> </v>
      </c>
      <c r="AN89" s="212"/>
      <c r="AO89" s="212"/>
      <c r="AP89" s="212"/>
      <c r="AQ89" s="31"/>
      <c r="AR89" s="32"/>
      <c r="AS89" s="213" t="s">
        <v>52</v>
      </c>
      <c r="AT89" s="214"/>
      <c r="AU89" s="55"/>
      <c r="AV89" s="55"/>
      <c r="AW89" s="55"/>
      <c r="AX89" s="55"/>
      <c r="AY89" s="55"/>
      <c r="AZ89" s="55"/>
      <c r="BA89" s="55"/>
      <c r="BB89" s="55"/>
      <c r="BC89" s="55"/>
      <c r="BD89" s="56"/>
      <c r="BE89" s="31"/>
    </row>
    <row r="90" spans="1:90" s="2" customFormat="1" ht="15.2" customHeight="1">
      <c r="A90" s="31"/>
      <c r="B90" s="32"/>
      <c r="C90" s="26" t="s">
        <v>26</v>
      </c>
      <c r="D90" s="31"/>
      <c r="E90" s="31"/>
      <c r="F90" s="31"/>
      <c r="G90" s="31"/>
      <c r="H90" s="31"/>
      <c r="I90" s="31"/>
      <c r="J90" s="31"/>
      <c r="K90" s="31"/>
      <c r="L90" s="4" t="str">
        <f>IF(E14= "Vyplň údaj","",E14)</f>
        <v/>
      </c>
      <c r="M90" s="31"/>
      <c r="N90" s="31"/>
      <c r="O90" s="31"/>
      <c r="P90" s="31"/>
      <c r="Q90" s="31"/>
      <c r="R90" s="31"/>
      <c r="S90" s="31"/>
      <c r="T90" s="31"/>
      <c r="U90" s="31"/>
      <c r="V90" s="31"/>
      <c r="W90" s="31"/>
      <c r="X90" s="31"/>
      <c r="Y90" s="31"/>
      <c r="Z90" s="31"/>
      <c r="AA90" s="31"/>
      <c r="AB90" s="31"/>
      <c r="AC90" s="31"/>
      <c r="AD90" s="31"/>
      <c r="AE90" s="31"/>
      <c r="AF90" s="31"/>
      <c r="AG90" s="31"/>
      <c r="AH90" s="31"/>
      <c r="AI90" s="26" t="s">
        <v>30</v>
      </c>
      <c r="AJ90" s="31"/>
      <c r="AK90" s="31"/>
      <c r="AL90" s="31"/>
      <c r="AM90" s="211" t="str">
        <f>IF(E20="","",E20)</f>
        <v xml:space="preserve"> </v>
      </c>
      <c r="AN90" s="212"/>
      <c r="AO90" s="212"/>
      <c r="AP90" s="212"/>
      <c r="AQ90" s="31"/>
      <c r="AR90" s="32"/>
      <c r="AS90" s="215"/>
      <c r="AT90" s="216"/>
      <c r="AU90" s="57"/>
      <c r="AV90" s="57"/>
      <c r="AW90" s="57"/>
      <c r="AX90" s="57"/>
      <c r="AY90" s="57"/>
      <c r="AZ90" s="57"/>
      <c r="BA90" s="57"/>
      <c r="BB90" s="57"/>
      <c r="BC90" s="57"/>
      <c r="BD90" s="58"/>
      <c r="BE90" s="31"/>
    </row>
    <row r="91" spans="1:90" s="2" customFormat="1" ht="10.9" customHeight="1">
      <c r="A91" s="31"/>
      <c r="B91" s="32"/>
      <c r="C91" s="31"/>
      <c r="D91" s="31"/>
      <c r="E91" s="31"/>
      <c r="F91" s="31"/>
      <c r="G91" s="31"/>
      <c r="H91" s="31"/>
      <c r="I91" s="31"/>
      <c r="J91" s="31"/>
      <c r="K91" s="31"/>
      <c r="L91" s="31"/>
      <c r="M91" s="31"/>
      <c r="N91" s="31"/>
      <c r="O91" s="31"/>
      <c r="P91" s="31"/>
      <c r="Q91" s="31"/>
      <c r="R91" s="31"/>
      <c r="S91" s="31"/>
      <c r="T91" s="31"/>
      <c r="U91" s="31"/>
      <c r="V91" s="31"/>
      <c r="W91" s="31"/>
      <c r="X91" s="31"/>
      <c r="Y91" s="31"/>
      <c r="Z91" s="31"/>
      <c r="AA91" s="31"/>
      <c r="AB91" s="31"/>
      <c r="AC91" s="31"/>
      <c r="AD91" s="31"/>
      <c r="AE91" s="31"/>
      <c r="AF91" s="31"/>
      <c r="AG91" s="31"/>
      <c r="AH91" s="31"/>
      <c r="AI91" s="31"/>
      <c r="AJ91" s="31"/>
      <c r="AK91" s="31"/>
      <c r="AL91" s="31"/>
      <c r="AM91" s="31"/>
      <c r="AN91" s="31"/>
      <c r="AO91" s="31"/>
      <c r="AP91" s="31"/>
      <c r="AQ91" s="31"/>
      <c r="AR91" s="32"/>
      <c r="AS91" s="215"/>
      <c r="AT91" s="216"/>
      <c r="AU91" s="57"/>
      <c r="AV91" s="57"/>
      <c r="AW91" s="57"/>
      <c r="AX91" s="57"/>
      <c r="AY91" s="57"/>
      <c r="AZ91" s="57"/>
      <c r="BA91" s="57"/>
      <c r="BB91" s="57"/>
      <c r="BC91" s="57"/>
      <c r="BD91" s="58"/>
      <c r="BE91" s="31"/>
    </row>
    <row r="92" spans="1:90" s="2" customFormat="1" ht="29.25" customHeight="1">
      <c r="A92" s="31"/>
      <c r="B92" s="32"/>
      <c r="C92" s="217" t="s">
        <v>53</v>
      </c>
      <c r="D92" s="218"/>
      <c r="E92" s="218"/>
      <c r="F92" s="218"/>
      <c r="G92" s="218"/>
      <c r="H92" s="59"/>
      <c r="I92" s="219" t="s">
        <v>54</v>
      </c>
      <c r="J92" s="218"/>
      <c r="K92" s="218"/>
      <c r="L92" s="218"/>
      <c r="M92" s="218"/>
      <c r="N92" s="218"/>
      <c r="O92" s="218"/>
      <c r="P92" s="218"/>
      <c r="Q92" s="218"/>
      <c r="R92" s="218"/>
      <c r="S92" s="218"/>
      <c r="T92" s="218"/>
      <c r="U92" s="218"/>
      <c r="V92" s="218"/>
      <c r="W92" s="218"/>
      <c r="X92" s="218"/>
      <c r="Y92" s="218"/>
      <c r="Z92" s="218"/>
      <c r="AA92" s="218"/>
      <c r="AB92" s="218"/>
      <c r="AC92" s="218"/>
      <c r="AD92" s="218"/>
      <c r="AE92" s="218"/>
      <c r="AF92" s="218"/>
      <c r="AG92" s="220" t="s">
        <v>55</v>
      </c>
      <c r="AH92" s="218"/>
      <c r="AI92" s="218"/>
      <c r="AJ92" s="218"/>
      <c r="AK92" s="218"/>
      <c r="AL92" s="218"/>
      <c r="AM92" s="218"/>
      <c r="AN92" s="219" t="s">
        <v>56</v>
      </c>
      <c r="AO92" s="218"/>
      <c r="AP92" s="221"/>
      <c r="AQ92" s="60" t="s">
        <v>57</v>
      </c>
      <c r="AR92" s="32"/>
      <c r="AS92" s="61" t="s">
        <v>58</v>
      </c>
      <c r="AT92" s="62" t="s">
        <v>59</v>
      </c>
      <c r="AU92" s="62" t="s">
        <v>60</v>
      </c>
      <c r="AV92" s="62" t="s">
        <v>61</v>
      </c>
      <c r="AW92" s="62" t="s">
        <v>62</v>
      </c>
      <c r="AX92" s="62" t="s">
        <v>63</v>
      </c>
      <c r="AY92" s="62" t="s">
        <v>64</v>
      </c>
      <c r="AZ92" s="62" t="s">
        <v>65</v>
      </c>
      <c r="BA92" s="62" t="s">
        <v>66</v>
      </c>
      <c r="BB92" s="62" t="s">
        <v>67</v>
      </c>
      <c r="BC92" s="62" t="s">
        <v>68</v>
      </c>
      <c r="BD92" s="63" t="s">
        <v>69</v>
      </c>
      <c r="BE92" s="31"/>
    </row>
    <row r="93" spans="1:90" s="2" customFormat="1" ht="10.9" customHeight="1">
      <c r="A93" s="31"/>
      <c r="B93" s="32"/>
      <c r="C93" s="31"/>
      <c r="D93" s="31"/>
      <c r="E93" s="31"/>
      <c r="F93" s="31"/>
      <c r="G93" s="31"/>
      <c r="H93" s="31"/>
      <c r="I93" s="31"/>
      <c r="J93" s="31"/>
      <c r="K93" s="31"/>
      <c r="L93" s="31"/>
      <c r="M93" s="31"/>
      <c r="N93" s="31"/>
      <c r="O93" s="31"/>
      <c r="P93" s="31"/>
      <c r="Q93" s="31"/>
      <c r="R93" s="31"/>
      <c r="S93" s="31"/>
      <c r="T93" s="31"/>
      <c r="U93" s="31"/>
      <c r="V93" s="31"/>
      <c r="W93" s="31"/>
      <c r="X93" s="31"/>
      <c r="Y93" s="31"/>
      <c r="Z93" s="31"/>
      <c r="AA93" s="31"/>
      <c r="AB93" s="31"/>
      <c r="AC93" s="31"/>
      <c r="AD93" s="31"/>
      <c r="AE93" s="31"/>
      <c r="AF93" s="31"/>
      <c r="AG93" s="31"/>
      <c r="AH93" s="31"/>
      <c r="AI93" s="31"/>
      <c r="AJ93" s="31"/>
      <c r="AK93" s="31"/>
      <c r="AL93" s="31"/>
      <c r="AM93" s="31"/>
      <c r="AN93" s="31"/>
      <c r="AO93" s="31"/>
      <c r="AP93" s="31"/>
      <c r="AQ93" s="31"/>
      <c r="AR93" s="32"/>
      <c r="AS93" s="64"/>
      <c r="AT93" s="65"/>
      <c r="AU93" s="65"/>
      <c r="AV93" s="65"/>
      <c r="AW93" s="65"/>
      <c r="AX93" s="65"/>
      <c r="AY93" s="65"/>
      <c r="AZ93" s="65"/>
      <c r="BA93" s="65"/>
      <c r="BB93" s="65"/>
      <c r="BC93" s="65"/>
      <c r="BD93" s="66"/>
      <c r="BE93" s="31"/>
    </row>
    <row r="94" spans="1:90" s="6" customFormat="1" ht="32.450000000000003" customHeight="1">
      <c r="B94" s="67"/>
      <c r="C94" s="68" t="s">
        <v>70</v>
      </c>
      <c r="D94" s="69"/>
      <c r="E94" s="69"/>
      <c r="F94" s="69"/>
      <c r="G94" s="69"/>
      <c r="H94" s="69"/>
      <c r="I94" s="69"/>
      <c r="J94" s="69"/>
      <c r="K94" s="69"/>
      <c r="L94" s="69"/>
      <c r="M94" s="69"/>
      <c r="N94" s="69"/>
      <c r="O94" s="69"/>
      <c r="P94" s="69"/>
      <c r="Q94" s="69"/>
      <c r="R94" s="69"/>
      <c r="S94" s="69"/>
      <c r="T94" s="69"/>
      <c r="U94" s="69"/>
      <c r="V94" s="69"/>
      <c r="W94" s="69"/>
      <c r="X94" s="69"/>
      <c r="Y94" s="69"/>
      <c r="Z94" s="69"/>
      <c r="AA94" s="69"/>
      <c r="AB94" s="69"/>
      <c r="AC94" s="69"/>
      <c r="AD94" s="69"/>
      <c r="AE94" s="69"/>
      <c r="AF94" s="69"/>
      <c r="AG94" s="225">
        <f>ROUND(AG95,2)</f>
        <v>0</v>
      </c>
      <c r="AH94" s="225"/>
      <c r="AI94" s="225"/>
      <c r="AJ94" s="225"/>
      <c r="AK94" s="225"/>
      <c r="AL94" s="225"/>
      <c r="AM94" s="225"/>
      <c r="AN94" s="226">
        <f>SUM(AG94,AT94)</f>
        <v>0</v>
      </c>
      <c r="AO94" s="226"/>
      <c r="AP94" s="226"/>
      <c r="AQ94" s="71" t="s">
        <v>1</v>
      </c>
      <c r="AR94" s="67"/>
      <c r="AS94" s="72">
        <f>ROUND(AS95,2)</f>
        <v>0</v>
      </c>
      <c r="AT94" s="73">
        <f>ROUND(SUM(AV94:AW94),2)</f>
        <v>0</v>
      </c>
      <c r="AU94" s="74">
        <f>ROUND(AU95,5)</f>
        <v>0</v>
      </c>
      <c r="AV94" s="73">
        <f>ROUND(AZ94*L29,2)</f>
        <v>0</v>
      </c>
      <c r="AW94" s="73">
        <f>ROUND(BA94*L30,2)</f>
        <v>0</v>
      </c>
      <c r="AX94" s="73">
        <f>ROUND(BB94*L29,2)</f>
        <v>0</v>
      </c>
      <c r="AY94" s="73">
        <f>ROUND(BC94*L30,2)</f>
        <v>0</v>
      </c>
      <c r="AZ94" s="73">
        <f>ROUND(AZ95,2)</f>
        <v>0</v>
      </c>
      <c r="BA94" s="73">
        <f>ROUND(BA95,2)</f>
        <v>0</v>
      </c>
      <c r="BB94" s="73">
        <f>ROUND(BB95,2)</f>
        <v>0</v>
      </c>
      <c r="BC94" s="73">
        <f>ROUND(BC95,2)</f>
        <v>0</v>
      </c>
      <c r="BD94" s="75">
        <f>ROUND(BD95,2)</f>
        <v>0</v>
      </c>
      <c r="BS94" s="76" t="s">
        <v>71</v>
      </c>
      <c r="BT94" s="76" t="s">
        <v>72</v>
      </c>
      <c r="BV94" s="76" t="s">
        <v>73</v>
      </c>
      <c r="BW94" s="76" t="s">
        <v>4</v>
      </c>
      <c r="BX94" s="76" t="s">
        <v>74</v>
      </c>
      <c r="CL94" s="76" t="s">
        <v>1</v>
      </c>
    </row>
    <row r="95" spans="1:90" s="7" customFormat="1" ht="24.75" customHeight="1">
      <c r="A95" s="77" t="s">
        <v>75</v>
      </c>
      <c r="B95" s="78"/>
      <c r="C95" s="79"/>
      <c r="D95" s="224" t="s">
        <v>14</v>
      </c>
      <c r="E95" s="224"/>
      <c r="F95" s="224"/>
      <c r="G95" s="224"/>
      <c r="H95" s="224"/>
      <c r="I95" s="80"/>
      <c r="J95" s="224" t="s">
        <v>17</v>
      </c>
      <c r="K95" s="224"/>
      <c r="L95" s="224"/>
      <c r="M95" s="224"/>
      <c r="N95" s="224"/>
      <c r="O95" s="224"/>
      <c r="P95" s="224"/>
      <c r="Q95" s="224"/>
      <c r="R95" s="224"/>
      <c r="S95" s="224"/>
      <c r="T95" s="224"/>
      <c r="U95" s="224"/>
      <c r="V95" s="224"/>
      <c r="W95" s="224"/>
      <c r="X95" s="224"/>
      <c r="Y95" s="224"/>
      <c r="Z95" s="224"/>
      <c r="AA95" s="224"/>
      <c r="AB95" s="224"/>
      <c r="AC95" s="224"/>
      <c r="AD95" s="224"/>
      <c r="AE95" s="224"/>
      <c r="AF95" s="224"/>
      <c r="AG95" s="222">
        <f>'2020-17 - Výměna pražců a...'!J28</f>
        <v>0</v>
      </c>
      <c r="AH95" s="223"/>
      <c r="AI95" s="223"/>
      <c r="AJ95" s="223"/>
      <c r="AK95" s="223"/>
      <c r="AL95" s="223"/>
      <c r="AM95" s="223"/>
      <c r="AN95" s="222">
        <f>SUM(AG95,AT95)</f>
        <v>0</v>
      </c>
      <c r="AO95" s="223"/>
      <c r="AP95" s="223"/>
      <c r="AQ95" s="81" t="s">
        <v>76</v>
      </c>
      <c r="AR95" s="78"/>
      <c r="AS95" s="82">
        <v>0</v>
      </c>
      <c r="AT95" s="83">
        <f>ROUND(SUM(AV95:AW95),2)</f>
        <v>0</v>
      </c>
      <c r="AU95" s="84">
        <f>'2020-17 - Výměna pražců a...'!P116</f>
        <v>0</v>
      </c>
      <c r="AV95" s="83">
        <f>'2020-17 - Výměna pražců a...'!J31</f>
        <v>0</v>
      </c>
      <c r="AW95" s="83">
        <f>'2020-17 - Výměna pražců a...'!J32</f>
        <v>0</v>
      </c>
      <c r="AX95" s="83">
        <f>'2020-17 - Výměna pražců a...'!J33</f>
        <v>0</v>
      </c>
      <c r="AY95" s="83">
        <f>'2020-17 - Výměna pražců a...'!J34</f>
        <v>0</v>
      </c>
      <c r="AZ95" s="83">
        <f>'2020-17 - Výměna pražců a...'!F31</f>
        <v>0</v>
      </c>
      <c r="BA95" s="83">
        <f>'2020-17 - Výměna pražců a...'!F32</f>
        <v>0</v>
      </c>
      <c r="BB95" s="83">
        <f>'2020-17 - Výměna pražců a...'!F33</f>
        <v>0</v>
      </c>
      <c r="BC95" s="83">
        <f>'2020-17 - Výměna pražců a...'!F34</f>
        <v>0</v>
      </c>
      <c r="BD95" s="85">
        <f>'2020-17 - Výměna pražců a...'!F35</f>
        <v>0</v>
      </c>
      <c r="BT95" s="86" t="s">
        <v>77</v>
      </c>
      <c r="BU95" s="86" t="s">
        <v>78</v>
      </c>
      <c r="BV95" s="86" t="s">
        <v>73</v>
      </c>
      <c r="BW95" s="86" t="s">
        <v>4</v>
      </c>
      <c r="BX95" s="86" t="s">
        <v>74</v>
      </c>
      <c r="CL95" s="86" t="s">
        <v>1</v>
      </c>
    </row>
    <row r="96" spans="1:90" s="2" customFormat="1" ht="30" customHeight="1">
      <c r="A96" s="31"/>
      <c r="B96" s="32"/>
      <c r="C96" s="31"/>
      <c r="D96" s="31"/>
      <c r="E96" s="31"/>
      <c r="F96" s="31"/>
      <c r="G96" s="31"/>
      <c r="H96" s="31"/>
      <c r="I96" s="31"/>
      <c r="J96" s="31"/>
      <c r="K96" s="31"/>
      <c r="L96" s="31"/>
      <c r="M96" s="31"/>
      <c r="N96" s="31"/>
      <c r="O96" s="31"/>
      <c r="P96" s="31"/>
      <c r="Q96" s="31"/>
      <c r="R96" s="31"/>
      <c r="S96" s="31"/>
      <c r="T96" s="31"/>
      <c r="U96" s="31"/>
      <c r="V96" s="31"/>
      <c r="W96" s="31"/>
      <c r="X96" s="31"/>
      <c r="Y96" s="31"/>
      <c r="Z96" s="31"/>
      <c r="AA96" s="31"/>
      <c r="AB96" s="31"/>
      <c r="AC96" s="31"/>
      <c r="AD96" s="31"/>
      <c r="AE96" s="31"/>
      <c r="AF96" s="31"/>
      <c r="AG96" s="31"/>
      <c r="AH96" s="31"/>
      <c r="AI96" s="31"/>
      <c r="AJ96" s="31"/>
      <c r="AK96" s="31"/>
      <c r="AL96" s="31"/>
      <c r="AM96" s="31"/>
      <c r="AN96" s="31"/>
      <c r="AO96" s="31"/>
      <c r="AP96" s="31"/>
      <c r="AQ96" s="31"/>
      <c r="AR96" s="32"/>
      <c r="AS96" s="31"/>
      <c r="AT96" s="31"/>
      <c r="AU96" s="31"/>
      <c r="AV96" s="31"/>
      <c r="AW96" s="31"/>
      <c r="AX96" s="31"/>
      <c r="AY96" s="31"/>
      <c r="AZ96" s="31"/>
      <c r="BA96" s="31"/>
      <c r="BB96" s="31"/>
      <c r="BC96" s="31"/>
      <c r="BD96" s="31"/>
      <c r="BE96" s="31"/>
    </row>
    <row r="97" spans="1:57" s="2" customFormat="1" ht="6.95" customHeight="1">
      <c r="A97" s="31"/>
      <c r="B97" s="46"/>
      <c r="C97" s="47"/>
      <c r="D97" s="47"/>
      <c r="E97" s="47"/>
      <c r="F97" s="47"/>
      <c r="G97" s="47"/>
      <c r="H97" s="47"/>
      <c r="I97" s="47"/>
      <c r="J97" s="47"/>
      <c r="K97" s="47"/>
      <c r="L97" s="47"/>
      <c r="M97" s="47"/>
      <c r="N97" s="47"/>
      <c r="O97" s="47"/>
      <c r="P97" s="47"/>
      <c r="Q97" s="47"/>
      <c r="R97" s="47"/>
      <c r="S97" s="47"/>
      <c r="T97" s="47"/>
      <c r="U97" s="47"/>
      <c r="V97" s="47"/>
      <c r="W97" s="47"/>
      <c r="X97" s="47"/>
      <c r="Y97" s="47"/>
      <c r="Z97" s="47"/>
      <c r="AA97" s="47"/>
      <c r="AB97" s="47"/>
      <c r="AC97" s="47"/>
      <c r="AD97" s="47"/>
      <c r="AE97" s="47"/>
      <c r="AF97" s="47"/>
      <c r="AG97" s="47"/>
      <c r="AH97" s="47"/>
      <c r="AI97" s="47"/>
      <c r="AJ97" s="47"/>
      <c r="AK97" s="47"/>
      <c r="AL97" s="47"/>
      <c r="AM97" s="47"/>
      <c r="AN97" s="47"/>
      <c r="AO97" s="47"/>
      <c r="AP97" s="47"/>
      <c r="AQ97" s="47"/>
      <c r="AR97" s="32"/>
      <c r="AS97" s="31"/>
      <c r="AT97" s="31"/>
      <c r="AU97" s="31"/>
      <c r="AV97" s="31"/>
      <c r="AW97" s="31"/>
      <c r="AX97" s="31"/>
      <c r="AY97" s="31"/>
      <c r="AZ97" s="31"/>
      <c r="BA97" s="31"/>
      <c r="BB97" s="31"/>
      <c r="BC97" s="31"/>
      <c r="BD97" s="31"/>
      <c r="BE97" s="31"/>
    </row>
  </sheetData>
  <mergeCells count="42">
    <mergeCell ref="AR2:BE2"/>
    <mergeCell ref="C92:G92"/>
    <mergeCell ref="I92:AF92"/>
    <mergeCell ref="AG92:AM92"/>
    <mergeCell ref="AN92:AP92"/>
    <mergeCell ref="AN95:AP95"/>
    <mergeCell ref="AG95:AM95"/>
    <mergeCell ref="D95:H95"/>
    <mergeCell ref="J95:AF95"/>
    <mergeCell ref="AG94:AM94"/>
    <mergeCell ref="AN94:AP94"/>
    <mergeCell ref="L85:AO85"/>
    <mergeCell ref="AM87:AN87"/>
    <mergeCell ref="AM89:AP89"/>
    <mergeCell ref="AS89:AT91"/>
    <mergeCell ref="AM90:AP90"/>
    <mergeCell ref="W33:AE33"/>
    <mergeCell ref="AK33:AO33"/>
    <mergeCell ref="L33:P33"/>
    <mergeCell ref="X35:AB35"/>
    <mergeCell ref="AK35:AO35"/>
    <mergeCell ref="AK31:AO31"/>
    <mergeCell ref="L31:P31"/>
    <mergeCell ref="W32:AE32"/>
    <mergeCell ref="AK32:AO32"/>
    <mergeCell ref="L32:P32"/>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95" location="'2020-17 - Výměna pražců a...'!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56"/>
  <sheetViews>
    <sheetView showGridLines="0" workbookViewId="0"/>
  </sheetViews>
  <sheetFormatPr defaultRowHeight="14.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1.5" style="1" customWidth="1"/>
    <col min="9" max="10" width="20.1640625" style="1" customWidth="1"/>
    <col min="11" max="11" width="20.16406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27" t="s">
        <v>5</v>
      </c>
      <c r="M2" s="193"/>
      <c r="N2" s="193"/>
      <c r="O2" s="193"/>
      <c r="P2" s="193"/>
      <c r="Q2" s="193"/>
      <c r="R2" s="193"/>
      <c r="S2" s="193"/>
      <c r="T2" s="193"/>
      <c r="U2" s="193"/>
      <c r="V2" s="193"/>
      <c r="AT2" s="16" t="s">
        <v>4</v>
      </c>
    </row>
    <row r="3" spans="1:46" s="1" customFormat="1" ht="6.95" customHeight="1">
      <c r="B3" s="17"/>
      <c r="C3" s="18"/>
      <c r="D3" s="18"/>
      <c r="E3" s="18"/>
      <c r="F3" s="18"/>
      <c r="G3" s="18"/>
      <c r="H3" s="18"/>
      <c r="I3" s="18"/>
      <c r="J3" s="18"/>
      <c r="K3" s="18"/>
      <c r="L3" s="19"/>
      <c r="AT3" s="16" t="s">
        <v>79</v>
      </c>
    </row>
    <row r="4" spans="1:46" s="1" customFormat="1" ht="24.95" customHeight="1">
      <c r="B4" s="19"/>
      <c r="D4" s="20" t="s">
        <v>80</v>
      </c>
      <c r="L4" s="19"/>
      <c r="M4" s="87" t="s">
        <v>10</v>
      </c>
      <c r="AT4" s="16" t="s">
        <v>3</v>
      </c>
    </row>
    <row r="5" spans="1:46" s="1" customFormat="1" ht="6.95" customHeight="1">
      <c r="B5" s="19"/>
      <c r="L5" s="19"/>
    </row>
    <row r="6" spans="1:46" s="2" customFormat="1" ht="12" customHeight="1">
      <c r="A6" s="31"/>
      <c r="B6" s="32"/>
      <c r="C6" s="31"/>
      <c r="D6" s="26" t="s">
        <v>16</v>
      </c>
      <c r="E6" s="31"/>
      <c r="F6" s="31"/>
      <c r="G6" s="31"/>
      <c r="H6" s="31"/>
      <c r="I6" s="31"/>
      <c r="J6" s="31"/>
      <c r="K6" s="31"/>
      <c r="L6" s="41"/>
      <c r="S6" s="31"/>
      <c r="T6" s="31"/>
      <c r="U6" s="31"/>
      <c r="V6" s="31"/>
      <c r="W6" s="31"/>
      <c r="X6" s="31"/>
      <c r="Y6" s="31"/>
      <c r="Z6" s="31"/>
      <c r="AA6" s="31"/>
      <c r="AB6" s="31"/>
      <c r="AC6" s="31"/>
      <c r="AD6" s="31"/>
      <c r="AE6" s="31"/>
    </row>
    <row r="7" spans="1:46" s="2" customFormat="1" ht="16.5" customHeight="1">
      <c r="A7" s="31"/>
      <c r="B7" s="32"/>
      <c r="C7" s="31"/>
      <c r="D7" s="31"/>
      <c r="E7" s="208" t="s">
        <v>17</v>
      </c>
      <c r="F7" s="228"/>
      <c r="G7" s="228"/>
      <c r="H7" s="228"/>
      <c r="I7" s="31"/>
      <c r="J7" s="31"/>
      <c r="K7" s="31"/>
      <c r="L7" s="41"/>
      <c r="S7" s="31"/>
      <c r="T7" s="31"/>
      <c r="U7" s="31"/>
      <c r="V7" s="31"/>
      <c r="W7" s="31"/>
      <c r="X7" s="31"/>
      <c r="Y7" s="31"/>
      <c r="Z7" s="31"/>
      <c r="AA7" s="31"/>
      <c r="AB7" s="31"/>
      <c r="AC7" s="31"/>
      <c r="AD7" s="31"/>
      <c r="AE7" s="31"/>
    </row>
    <row r="8" spans="1:46" s="2" customFormat="1" ht="11.25">
      <c r="A8" s="31"/>
      <c r="B8" s="32"/>
      <c r="C8" s="31"/>
      <c r="D8" s="31"/>
      <c r="E8" s="31"/>
      <c r="F8" s="31"/>
      <c r="G8" s="31"/>
      <c r="H8" s="31"/>
      <c r="I8" s="31"/>
      <c r="J8" s="31"/>
      <c r="K8" s="31"/>
      <c r="L8" s="41"/>
      <c r="S8" s="31"/>
      <c r="T8" s="31"/>
      <c r="U8" s="31"/>
      <c r="V8" s="31"/>
      <c r="W8" s="31"/>
      <c r="X8" s="31"/>
      <c r="Y8" s="31"/>
      <c r="Z8" s="31"/>
      <c r="AA8" s="31"/>
      <c r="AB8" s="31"/>
      <c r="AC8" s="31"/>
      <c r="AD8" s="31"/>
      <c r="AE8" s="31"/>
    </row>
    <row r="9" spans="1:46" s="2" customFormat="1" ht="12" customHeight="1">
      <c r="A9" s="31"/>
      <c r="B9" s="32"/>
      <c r="C9" s="31"/>
      <c r="D9" s="26" t="s">
        <v>18</v>
      </c>
      <c r="E9" s="31"/>
      <c r="F9" s="24" t="s">
        <v>1</v>
      </c>
      <c r="G9" s="31"/>
      <c r="H9" s="31"/>
      <c r="I9" s="26" t="s">
        <v>19</v>
      </c>
      <c r="J9" s="24" t="s">
        <v>1</v>
      </c>
      <c r="K9" s="31"/>
      <c r="L9" s="41"/>
      <c r="S9" s="31"/>
      <c r="T9" s="31"/>
      <c r="U9" s="31"/>
      <c r="V9" s="31"/>
      <c r="W9" s="31"/>
      <c r="X9" s="31"/>
      <c r="Y9" s="31"/>
      <c r="Z9" s="31"/>
      <c r="AA9" s="31"/>
      <c r="AB9" s="31"/>
      <c r="AC9" s="31"/>
      <c r="AD9" s="31"/>
      <c r="AE9" s="31"/>
    </row>
    <row r="10" spans="1:46" s="2" customFormat="1" ht="12" customHeight="1">
      <c r="A10" s="31"/>
      <c r="B10" s="32"/>
      <c r="C10" s="31"/>
      <c r="D10" s="26" t="s">
        <v>20</v>
      </c>
      <c r="E10" s="31"/>
      <c r="F10" s="24" t="s">
        <v>21</v>
      </c>
      <c r="G10" s="31"/>
      <c r="H10" s="31"/>
      <c r="I10" s="26" t="s">
        <v>22</v>
      </c>
      <c r="J10" s="54" t="str">
        <f>'Rekapitulace stavby'!AN8</f>
        <v>Vyplň údaj</v>
      </c>
      <c r="K10" s="31"/>
      <c r="L10" s="41"/>
      <c r="S10" s="31"/>
      <c r="T10" s="31"/>
      <c r="U10" s="31"/>
      <c r="V10" s="31"/>
      <c r="W10" s="31"/>
      <c r="X10" s="31"/>
      <c r="Y10" s="31"/>
      <c r="Z10" s="31"/>
      <c r="AA10" s="31"/>
      <c r="AB10" s="31"/>
      <c r="AC10" s="31"/>
      <c r="AD10" s="31"/>
      <c r="AE10" s="31"/>
    </row>
    <row r="11" spans="1:46" s="2" customFormat="1" ht="10.9" customHeight="1">
      <c r="A11" s="31"/>
      <c r="B11" s="32"/>
      <c r="C11" s="31"/>
      <c r="D11" s="31"/>
      <c r="E11" s="31"/>
      <c r="F11" s="31"/>
      <c r="G11" s="31"/>
      <c r="H11" s="31"/>
      <c r="I11" s="31"/>
      <c r="J11" s="31"/>
      <c r="K11" s="31"/>
      <c r="L11" s="41"/>
      <c r="S11" s="31"/>
      <c r="T11" s="31"/>
      <c r="U11" s="31"/>
      <c r="V11" s="31"/>
      <c r="W11" s="31"/>
      <c r="X11" s="31"/>
      <c r="Y11" s="31"/>
      <c r="Z11" s="31"/>
      <c r="AA11" s="31"/>
      <c r="AB11" s="31"/>
      <c r="AC11" s="31"/>
      <c r="AD11" s="31"/>
      <c r="AE11" s="31"/>
    </row>
    <row r="12" spans="1:46" s="2" customFormat="1" ht="12" customHeight="1">
      <c r="A12" s="31"/>
      <c r="B12" s="32"/>
      <c r="C12" s="31"/>
      <c r="D12" s="26" t="s">
        <v>23</v>
      </c>
      <c r="E12" s="31"/>
      <c r="F12" s="31"/>
      <c r="G12" s="31"/>
      <c r="H12" s="31"/>
      <c r="I12" s="26" t="s">
        <v>24</v>
      </c>
      <c r="J12" s="24" t="str">
        <f>IF('Rekapitulace stavby'!AN10="","",'Rekapitulace stavby'!AN10)</f>
        <v/>
      </c>
      <c r="K12" s="31"/>
      <c r="L12" s="41"/>
      <c r="S12" s="31"/>
      <c r="T12" s="31"/>
      <c r="U12" s="31"/>
      <c r="V12" s="31"/>
      <c r="W12" s="31"/>
      <c r="X12" s="31"/>
      <c r="Y12" s="31"/>
      <c r="Z12" s="31"/>
      <c r="AA12" s="31"/>
      <c r="AB12" s="31"/>
      <c r="AC12" s="31"/>
      <c r="AD12" s="31"/>
      <c r="AE12" s="31"/>
    </row>
    <row r="13" spans="1:46" s="2" customFormat="1" ht="18" customHeight="1">
      <c r="A13" s="31"/>
      <c r="B13" s="32"/>
      <c r="C13" s="31"/>
      <c r="D13" s="31"/>
      <c r="E13" s="24" t="str">
        <f>IF('Rekapitulace stavby'!E11="","",'Rekapitulace stavby'!E11)</f>
        <v xml:space="preserve"> </v>
      </c>
      <c r="F13" s="31"/>
      <c r="G13" s="31"/>
      <c r="H13" s="31"/>
      <c r="I13" s="26" t="s">
        <v>25</v>
      </c>
      <c r="J13" s="24" t="str">
        <f>IF('Rekapitulace stavby'!AN11="","",'Rekapitulace stavby'!AN11)</f>
        <v/>
      </c>
      <c r="K13" s="31"/>
      <c r="L13" s="41"/>
      <c r="S13" s="31"/>
      <c r="T13" s="31"/>
      <c r="U13" s="31"/>
      <c r="V13" s="31"/>
      <c r="W13" s="31"/>
      <c r="X13" s="31"/>
      <c r="Y13" s="31"/>
      <c r="Z13" s="31"/>
      <c r="AA13" s="31"/>
      <c r="AB13" s="31"/>
      <c r="AC13" s="31"/>
      <c r="AD13" s="31"/>
      <c r="AE13" s="31"/>
    </row>
    <row r="14" spans="1:46" s="2" customFormat="1" ht="6.95" customHeight="1">
      <c r="A14" s="31"/>
      <c r="B14" s="32"/>
      <c r="C14" s="31"/>
      <c r="D14" s="31"/>
      <c r="E14" s="31"/>
      <c r="F14" s="31"/>
      <c r="G14" s="31"/>
      <c r="H14" s="31"/>
      <c r="I14" s="31"/>
      <c r="J14" s="31"/>
      <c r="K14" s="31"/>
      <c r="L14" s="41"/>
      <c r="S14" s="31"/>
      <c r="T14" s="31"/>
      <c r="U14" s="31"/>
      <c r="V14" s="31"/>
      <c r="W14" s="31"/>
      <c r="X14" s="31"/>
      <c r="Y14" s="31"/>
      <c r="Z14" s="31"/>
      <c r="AA14" s="31"/>
      <c r="AB14" s="31"/>
      <c r="AC14" s="31"/>
      <c r="AD14" s="31"/>
      <c r="AE14" s="31"/>
    </row>
    <row r="15" spans="1:46" s="2" customFormat="1" ht="12" customHeight="1">
      <c r="A15" s="31"/>
      <c r="B15" s="32"/>
      <c r="C15" s="31"/>
      <c r="D15" s="26" t="s">
        <v>26</v>
      </c>
      <c r="E15" s="31"/>
      <c r="F15" s="31"/>
      <c r="G15" s="31"/>
      <c r="H15" s="31"/>
      <c r="I15" s="26" t="s">
        <v>24</v>
      </c>
      <c r="J15" s="27" t="str">
        <f>'Rekapitulace stavby'!AN13</f>
        <v>Vyplň údaj</v>
      </c>
      <c r="K15" s="31"/>
      <c r="L15" s="41"/>
      <c r="S15" s="31"/>
      <c r="T15" s="31"/>
      <c r="U15" s="31"/>
      <c r="V15" s="31"/>
      <c r="W15" s="31"/>
      <c r="X15" s="31"/>
      <c r="Y15" s="31"/>
      <c r="Z15" s="31"/>
      <c r="AA15" s="31"/>
      <c r="AB15" s="31"/>
      <c r="AC15" s="31"/>
      <c r="AD15" s="31"/>
      <c r="AE15" s="31"/>
    </row>
    <row r="16" spans="1:46" s="2" customFormat="1" ht="18" customHeight="1">
      <c r="A16" s="31"/>
      <c r="B16" s="32"/>
      <c r="C16" s="31"/>
      <c r="D16" s="31"/>
      <c r="E16" s="229" t="str">
        <f>'Rekapitulace stavby'!E14</f>
        <v>Vyplň údaj</v>
      </c>
      <c r="F16" s="192"/>
      <c r="G16" s="192"/>
      <c r="H16" s="192"/>
      <c r="I16" s="26" t="s">
        <v>25</v>
      </c>
      <c r="J16" s="27" t="str">
        <f>'Rekapitulace stavby'!AN14</f>
        <v>Vyplň údaj</v>
      </c>
      <c r="K16" s="31"/>
      <c r="L16" s="41"/>
      <c r="S16" s="31"/>
      <c r="T16" s="31"/>
      <c r="U16" s="31"/>
      <c r="V16" s="31"/>
      <c r="W16" s="31"/>
      <c r="X16" s="31"/>
      <c r="Y16" s="31"/>
      <c r="Z16" s="31"/>
      <c r="AA16" s="31"/>
      <c r="AB16" s="31"/>
      <c r="AC16" s="31"/>
      <c r="AD16" s="31"/>
      <c r="AE16" s="31"/>
    </row>
    <row r="17" spans="1:31" s="2" customFormat="1" ht="6.95" customHeight="1">
      <c r="A17" s="31"/>
      <c r="B17" s="32"/>
      <c r="C17" s="31"/>
      <c r="D17" s="31"/>
      <c r="E17" s="31"/>
      <c r="F17" s="31"/>
      <c r="G17" s="31"/>
      <c r="H17" s="31"/>
      <c r="I17" s="31"/>
      <c r="J17" s="31"/>
      <c r="K17" s="31"/>
      <c r="L17" s="41"/>
      <c r="S17" s="31"/>
      <c r="T17" s="31"/>
      <c r="U17" s="31"/>
      <c r="V17" s="31"/>
      <c r="W17" s="31"/>
      <c r="X17" s="31"/>
      <c r="Y17" s="31"/>
      <c r="Z17" s="31"/>
      <c r="AA17" s="31"/>
      <c r="AB17" s="31"/>
      <c r="AC17" s="31"/>
      <c r="AD17" s="31"/>
      <c r="AE17" s="31"/>
    </row>
    <row r="18" spans="1:31" s="2" customFormat="1" ht="12" customHeight="1">
      <c r="A18" s="31"/>
      <c r="B18" s="32"/>
      <c r="C18" s="31"/>
      <c r="D18" s="26" t="s">
        <v>28</v>
      </c>
      <c r="E18" s="31"/>
      <c r="F18" s="31"/>
      <c r="G18" s="31"/>
      <c r="H18" s="31"/>
      <c r="I18" s="26" t="s">
        <v>24</v>
      </c>
      <c r="J18" s="24" t="str">
        <f>IF('Rekapitulace stavby'!AN16="","",'Rekapitulace stavby'!AN16)</f>
        <v/>
      </c>
      <c r="K18" s="31"/>
      <c r="L18" s="41"/>
      <c r="S18" s="31"/>
      <c r="T18" s="31"/>
      <c r="U18" s="31"/>
      <c r="V18" s="31"/>
      <c r="W18" s="31"/>
      <c r="X18" s="31"/>
      <c r="Y18" s="31"/>
      <c r="Z18" s="31"/>
      <c r="AA18" s="31"/>
      <c r="AB18" s="31"/>
      <c r="AC18" s="31"/>
      <c r="AD18" s="31"/>
      <c r="AE18" s="31"/>
    </row>
    <row r="19" spans="1:31" s="2" customFormat="1" ht="18" customHeight="1">
      <c r="A19" s="31"/>
      <c r="B19" s="32"/>
      <c r="C19" s="31"/>
      <c r="D19" s="31"/>
      <c r="E19" s="24" t="str">
        <f>IF('Rekapitulace stavby'!E17="","",'Rekapitulace stavby'!E17)</f>
        <v xml:space="preserve"> </v>
      </c>
      <c r="F19" s="31"/>
      <c r="G19" s="31"/>
      <c r="H19" s="31"/>
      <c r="I19" s="26" t="s">
        <v>25</v>
      </c>
      <c r="J19" s="24" t="str">
        <f>IF('Rekapitulace stavby'!AN17="","",'Rekapitulace stavby'!AN17)</f>
        <v/>
      </c>
      <c r="K19" s="31"/>
      <c r="L19" s="41"/>
      <c r="S19" s="31"/>
      <c r="T19" s="31"/>
      <c r="U19" s="31"/>
      <c r="V19" s="31"/>
      <c r="W19" s="31"/>
      <c r="X19" s="31"/>
      <c r="Y19" s="31"/>
      <c r="Z19" s="31"/>
      <c r="AA19" s="31"/>
      <c r="AB19" s="31"/>
      <c r="AC19" s="31"/>
      <c r="AD19" s="31"/>
      <c r="AE19" s="31"/>
    </row>
    <row r="20" spans="1:31" s="2" customFormat="1" ht="6.95" customHeight="1">
      <c r="A20" s="31"/>
      <c r="B20" s="32"/>
      <c r="C20" s="31"/>
      <c r="D20" s="31"/>
      <c r="E20" s="31"/>
      <c r="F20" s="31"/>
      <c r="G20" s="31"/>
      <c r="H20" s="31"/>
      <c r="I20" s="31"/>
      <c r="J20" s="31"/>
      <c r="K20" s="31"/>
      <c r="L20" s="41"/>
      <c r="S20" s="31"/>
      <c r="T20" s="31"/>
      <c r="U20" s="31"/>
      <c r="V20" s="31"/>
      <c r="W20" s="31"/>
      <c r="X20" s="31"/>
      <c r="Y20" s="31"/>
      <c r="Z20" s="31"/>
      <c r="AA20" s="31"/>
      <c r="AB20" s="31"/>
      <c r="AC20" s="31"/>
      <c r="AD20" s="31"/>
      <c r="AE20" s="31"/>
    </row>
    <row r="21" spans="1:31" s="2" customFormat="1" ht="12" customHeight="1">
      <c r="A21" s="31"/>
      <c r="B21" s="32"/>
      <c r="C21" s="31"/>
      <c r="D21" s="26" t="s">
        <v>30</v>
      </c>
      <c r="E21" s="31"/>
      <c r="F21" s="31"/>
      <c r="G21" s="31"/>
      <c r="H21" s="31"/>
      <c r="I21" s="26" t="s">
        <v>24</v>
      </c>
      <c r="J21" s="24" t="str">
        <f>IF('Rekapitulace stavby'!AN19="","",'Rekapitulace stavby'!AN19)</f>
        <v/>
      </c>
      <c r="K21" s="31"/>
      <c r="L21" s="41"/>
      <c r="S21" s="31"/>
      <c r="T21" s="31"/>
      <c r="U21" s="31"/>
      <c r="V21" s="31"/>
      <c r="W21" s="31"/>
      <c r="X21" s="31"/>
      <c r="Y21" s="31"/>
      <c r="Z21" s="31"/>
      <c r="AA21" s="31"/>
      <c r="AB21" s="31"/>
      <c r="AC21" s="31"/>
      <c r="AD21" s="31"/>
      <c r="AE21" s="31"/>
    </row>
    <row r="22" spans="1:31" s="2" customFormat="1" ht="18" customHeight="1">
      <c r="A22" s="31"/>
      <c r="B22" s="32"/>
      <c r="C22" s="31"/>
      <c r="D22" s="31"/>
      <c r="E22" s="24" t="str">
        <f>IF('Rekapitulace stavby'!E20="","",'Rekapitulace stavby'!E20)</f>
        <v xml:space="preserve"> </v>
      </c>
      <c r="F22" s="31"/>
      <c r="G22" s="31"/>
      <c r="H22" s="31"/>
      <c r="I22" s="26" t="s">
        <v>25</v>
      </c>
      <c r="J22" s="24" t="str">
        <f>IF('Rekapitulace stavby'!AN20="","",'Rekapitulace stavby'!AN20)</f>
        <v/>
      </c>
      <c r="K22" s="31"/>
      <c r="L22" s="41"/>
      <c r="S22" s="31"/>
      <c r="T22" s="31"/>
      <c r="U22" s="31"/>
      <c r="V22" s="31"/>
      <c r="W22" s="31"/>
      <c r="X22" s="31"/>
      <c r="Y22" s="31"/>
      <c r="Z22" s="31"/>
      <c r="AA22" s="31"/>
      <c r="AB22" s="31"/>
      <c r="AC22" s="31"/>
      <c r="AD22" s="31"/>
      <c r="AE22" s="31"/>
    </row>
    <row r="23" spans="1:31" s="2" customFormat="1" ht="6.95" customHeight="1">
      <c r="A23" s="31"/>
      <c r="B23" s="32"/>
      <c r="C23" s="31"/>
      <c r="D23" s="31"/>
      <c r="E23" s="31"/>
      <c r="F23" s="31"/>
      <c r="G23" s="31"/>
      <c r="H23" s="31"/>
      <c r="I23" s="31"/>
      <c r="J23" s="31"/>
      <c r="K23" s="31"/>
      <c r="L23" s="41"/>
      <c r="S23" s="31"/>
      <c r="T23" s="31"/>
      <c r="U23" s="31"/>
      <c r="V23" s="31"/>
      <c r="W23" s="31"/>
      <c r="X23" s="31"/>
      <c r="Y23" s="31"/>
      <c r="Z23" s="31"/>
      <c r="AA23" s="31"/>
      <c r="AB23" s="31"/>
      <c r="AC23" s="31"/>
      <c r="AD23" s="31"/>
      <c r="AE23" s="31"/>
    </row>
    <row r="24" spans="1:31" s="2" customFormat="1" ht="12" customHeight="1">
      <c r="A24" s="31"/>
      <c r="B24" s="32"/>
      <c r="C24" s="31"/>
      <c r="D24" s="26" t="s">
        <v>31</v>
      </c>
      <c r="E24" s="31"/>
      <c r="F24" s="31"/>
      <c r="G24" s="31"/>
      <c r="H24" s="31"/>
      <c r="I24" s="31"/>
      <c r="J24" s="31"/>
      <c r="K24" s="31"/>
      <c r="L24" s="41"/>
      <c r="S24" s="31"/>
      <c r="T24" s="31"/>
      <c r="U24" s="31"/>
      <c r="V24" s="31"/>
      <c r="W24" s="31"/>
      <c r="X24" s="31"/>
      <c r="Y24" s="31"/>
      <c r="Z24" s="31"/>
      <c r="AA24" s="31"/>
      <c r="AB24" s="31"/>
      <c r="AC24" s="31"/>
      <c r="AD24" s="31"/>
      <c r="AE24" s="31"/>
    </row>
    <row r="25" spans="1:31" s="8" customFormat="1" ht="16.5" customHeight="1">
      <c r="A25" s="88"/>
      <c r="B25" s="89"/>
      <c r="C25" s="88"/>
      <c r="D25" s="88"/>
      <c r="E25" s="197" t="s">
        <v>1</v>
      </c>
      <c r="F25" s="197"/>
      <c r="G25" s="197"/>
      <c r="H25" s="197"/>
      <c r="I25" s="88"/>
      <c r="J25" s="88"/>
      <c r="K25" s="88"/>
      <c r="L25" s="90"/>
      <c r="S25" s="88"/>
      <c r="T25" s="88"/>
      <c r="U25" s="88"/>
      <c r="V25" s="88"/>
      <c r="W25" s="88"/>
      <c r="X25" s="88"/>
      <c r="Y25" s="88"/>
      <c r="Z25" s="88"/>
      <c r="AA25" s="88"/>
      <c r="AB25" s="88"/>
      <c r="AC25" s="88"/>
      <c r="AD25" s="88"/>
      <c r="AE25" s="88"/>
    </row>
    <row r="26" spans="1:31" s="2" customFormat="1" ht="6.95" customHeight="1">
      <c r="A26" s="31"/>
      <c r="B26" s="32"/>
      <c r="C26" s="31"/>
      <c r="D26" s="31"/>
      <c r="E26" s="31"/>
      <c r="F26" s="31"/>
      <c r="G26" s="31"/>
      <c r="H26" s="31"/>
      <c r="I26" s="31"/>
      <c r="J26" s="31"/>
      <c r="K26" s="31"/>
      <c r="L26" s="41"/>
      <c r="S26" s="31"/>
      <c r="T26" s="31"/>
      <c r="U26" s="31"/>
      <c r="V26" s="31"/>
      <c r="W26" s="31"/>
      <c r="X26" s="31"/>
      <c r="Y26" s="31"/>
      <c r="Z26" s="31"/>
      <c r="AA26" s="31"/>
      <c r="AB26" s="31"/>
      <c r="AC26" s="31"/>
      <c r="AD26" s="31"/>
      <c r="AE26" s="31"/>
    </row>
    <row r="27" spans="1:31" s="2" customFormat="1" ht="6.95" customHeight="1">
      <c r="A27" s="31"/>
      <c r="B27" s="32"/>
      <c r="C27" s="31"/>
      <c r="D27" s="65"/>
      <c r="E27" s="65"/>
      <c r="F27" s="65"/>
      <c r="G27" s="65"/>
      <c r="H27" s="65"/>
      <c r="I27" s="65"/>
      <c r="J27" s="65"/>
      <c r="K27" s="65"/>
      <c r="L27" s="41"/>
      <c r="S27" s="31"/>
      <c r="T27" s="31"/>
      <c r="U27" s="31"/>
      <c r="V27" s="31"/>
      <c r="W27" s="31"/>
      <c r="X27" s="31"/>
      <c r="Y27" s="31"/>
      <c r="Z27" s="31"/>
      <c r="AA27" s="31"/>
      <c r="AB27" s="31"/>
      <c r="AC27" s="31"/>
      <c r="AD27" s="31"/>
      <c r="AE27" s="31"/>
    </row>
    <row r="28" spans="1:31" s="2" customFormat="1" ht="25.35" customHeight="1">
      <c r="A28" s="31"/>
      <c r="B28" s="32"/>
      <c r="C28" s="31"/>
      <c r="D28" s="91" t="s">
        <v>32</v>
      </c>
      <c r="E28" s="31"/>
      <c r="F28" s="31"/>
      <c r="G28" s="31"/>
      <c r="H28" s="31"/>
      <c r="I28" s="31"/>
      <c r="J28" s="70">
        <f>ROUND(J116, 2)</f>
        <v>0</v>
      </c>
      <c r="K28" s="31"/>
      <c r="L28" s="41"/>
      <c r="S28" s="31"/>
      <c r="T28" s="31"/>
      <c r="U28" s="31"/>
      <c r="V28" s="31"/>
      <c r="W28" s="31"/>
      <c r="X28" s="31"/>
      <c r="Y28" s="31"/>
      <c r="Z28" s="31"/>
      <c r="AA28" s="31"/>
      <c r="AB28" s="31"/>
      <c r="AC28" s="31"/>
      <c r="AD28" s="31"/>
      <c r="AE28" s="31"/>
    </row>
    <row r="29" spans="1:31" s="2" customFormat="1" ht="6.95" customHeight="1">
      <c r="A29" s="31"/>
      <c r="B29" s="32"/>
      <c r="C29" s="31"/>
      <c r="D29" s="65"/>
      <c r="E29" s="65"/>
      <c r="F29" s="65"/>
      <c r="G29" s="65"/>
      <c r="H29" s="65"/>
      <c r="I29" s="65"/>
      <c r="J29" s="65"/>
      <c r="K29" s="65"/>
      <c r="L29" s="41"/>
      <c r="S29" s="31"/>
      <c r="T29" s="31"/>
      <c r="U29" s="31"/>
      <c r="V29" s="31"/>
      <c r="W29" s="31"/>
      <c r="X29" s="31"/>
      <c r="Y29" s="31"/>
      <c r="Z29" s="31"/>
      <c r="AA29" s="31"/>
      <c r="AB29" s="31"/>
      <c r="AC29" s="31"/>
      <c r="AD29" s="31"/>
      <c r="AE29" s="31"/>
    </row>
    <row r="30" spans="1:31" s="2" customFormat="1" ht="14.45" customHeight="1">
      <c r="A30" s="31"/>
      <c r="B30" s="32"/>
      <c r="C30" s="31"/>
      <c r="D30" s="31"/>
      <c r="E30" s="31"/>
      <c r="F30" s="35" t="s">
        <v>34</v>
      </c>
      <c r="G30" s="31"/>
      <c r="H30" s="31"/>
      <c r="I30" s="35" t="s">
        <v>33</v>
      </c>
      <c r="J30" s="35" t="s">
        <v>35</v>
      </c>
      <c r="K30" s="31"/>
      <c r="L30" s="41"/>
      <c r="S30" s="31"/>
      <c r="T30" s="31"/>
      <c r="U30" s="31"/>
      <c r="V30" s="31"/>
      <c r="W30" s="31"/>
      <c r="X30" s="31"/>
      <c r="Y30" s="31"/>
      <c r="Z30" s="31"/>
      <c r="AA30" s="31"/>
      <c r="AB30" s="31"/>
      <c r="AC30" s="31"/>
      <c r="AD30" s="31"/>
      <c r="AE30" s="31"/>
    </row>
    <row r="31" spans="1:31" s="2" customFormat="1" ht="14.45" customHeight="1">
      <c r="A31" s="31"/>
      <c r="B31" s="32"/>
      <c r="C31" s="31"/>
      <c r="D31" s="92" t="s">
        <v>36</v>
      </c>
      <c r="E31" s="26" t="s">
        <v>37</v>
      </c>
      <c r="F31" s="93">
        <f>ROUND((SUM(BE116:BE355)),  2)</f>
        <v>0</v>
      </c>
      <c r="G31" s="31"/>
      <c r="H31" s="31"/>
      <c r="I31" s="94">
        <v>0.21</v>
      </c>
      <c r="J31" s="93">
        <f>ROUND(((SUM(BE116:BE355))*I31),  2)</f>
        <v>0</v>
      </c>
      <c r="K31" s="31"/>
      <c r="L31" s="41"/>
      <c r="S31" s="31"/>
      <c r="T31" s="31"/>
      <c r="U31" s="31"/>
      <c r="V31" s="31"/>
      <c r="W31" s="31"/>
      <c r="X31" s="31"/>
      <c r="Y31" s="31"/>
      <c r="Z31" s="31"/>
      <c r="AA31" s="31"/>
      <c r="AB31" s="31"/>
      <c r="AC31" s="31"/>
      <c r="AD31" s="31"/>
      <c r="AE31" s="31"/>
    </row>
    <row r="32" spans="1:31" s="2" customFormat="1" ht="14.45" customHeight="1">
      <c r="A32" s="31"/>
      <c r="B32" s="32"/>
      <c r="C32" s="31"/>
      <c r="D32" s="31"/>
      <c r="E32" s="26" t="s">
        <v>38</v>
      </c>
      <c r="F32" s="93">
        <f>ROUND((SUM(BF116:BF355)),  2)</f>
        <v>0</v>
      </c>
      <c r="G32" s="31"/>
      <c r="H32" s="31"/>
      <c r="I32" s="94">
        <v>0.15</v>
      </c>
      <c r="J32" s="93">
        <f>ROUND(((SUM(BF116:BF355))*I32),  2)</f>
        <v>0</v>
      </c>
      <c r="K32" s="31"/>
      <c r="L32" s="41"/>
      <c r="S32" s="31"/>
      <c r="T32" s="31"/>
      <c r="U32" s="31"/>
      <c r="V32" s="31"/>
      <c r="W32" s="31"/>
      <c r="X32" s="31"/>
      <c r="Y32" s="31"/>
      <c r="Z32" s="31"/>
      <c r="AA32" s="31"/>
      <c r="AB32" s="31"/>
      <c r="AC32" s="31"/>
      <c r="AD32" s="31"/>
      <c r="AE32" s="31"/>
    </row>
    <row r="33" spans="1:31" s="2" customFormat="1" ht="14.45" hidden="1" customHeight="1">
      <c r="A33" s="31"/>
      <c r="B33" s="32"/>
      <c r="C33" s="31"/>
      <c r="D33" s="31"/>
      <c r="E33" s="26" t="s">
        <v>39</v>
      </c>
      <c r="F33" s="93">
        <f>ROUND((SUM(BG116:BG355)),  2)</f>
        <v>0</v>
      </c>
      <c r="G33" s="31"/>
      <c r="H33" s="31"/>
      <c r="I33" s="94">
        <v>0.21</v>
      </c>
      <c r="J33" s="93">
        <f>0</f>
        <v>0</v>
      </c>
      <c r="K33" s="31"/>
      <c r="L33" s="41"/>
      <c r="S33" s="31"/>
      <c r="T33" s="31"/>
      <c r="U33" s="31"/>
      <c r="V33" s="31"/>
      <c r="W33" s="31"/>
      <c r="X33" s="31"/>
      <c r="Y33" s="31"/>
      <c r="Z33" s="31"/>
      <c r="AA33" s="31"/>
      <c r="AB33" s="31"/>
      <c r="AC33" s="31"/>
      <c r="AD33" s="31"/>
      <c r="AE33" s="31"/>
    </row>
    <row r="34" spans="1:31" s="2" customFormat="1" ht="14.45" hidden="1" customHeight="1">
      <c r="A34" s="31"/>
      <c r="B34" s="32"/>
      <c r="C34" s="31"/>
      <c r="D34" s="31"/>
      <c r="E34" s="26" t="s">
        <v>40</v>
      </c>
      <c r="F34" s="93">
        <f>ROUND((SUM(BH116:BH355)),  2)</f>
        <v>0</v>
      </c>
      <c r="G34" s="31"/>
      <c r="H34" s="31"/>
      <c r="I34" s="94">
        <v>0.15</v>
      </c>
      <c r="J34" s="93">
        <f>0</f>
        <v>0</v>
      </c>
      <c r="K34" s="31"/>
      <c r="L34" s="41"/>
      <c r="S34" s="31"/>
      <c r="T34" s="31"/>
      <c r="U34" s="31"/>
      <c r="V34" s="31"/>
      <c r="W34" s="31"/>
      <c r="X34" s="31"/>
      <c r="Y34" s="31"/>
      <c r="Z34" s="31"/>
      <c r="AA34" s="31"/>
      <c r="AB34" s="31"/>
      <c r="AC34" s="31"/>
      <c r="AD34" s="31"/>
      <c r="AE34" s="31"/>
    </row>
    <row r="35" spans="1:31" s="2" customFormat="1" ht="14.45" hidden="1" customHeight="1">
      <c r="A35" s="31"/>
      <c r="B35" s="32"/>
      <c r="C35" s="31"/>
      <c r="D35" s="31"/>
      <c r="E35" s="26" t="s">
        <v>41</v>
      </c>
      <c r="F35" s="93">
        <f>ROUND((SUM(BI116:BI355)),  2)</f>
        <v>0</v>
      </c>
      <c r="G35" s="31"/>
      <c r="H35" s="31"/>
      <c r="I35" s="94">
        <v>0</v>
      </c>
      <c r="J35" s="93">
        <f>0</f>
        <v>0</v>
      </c>
      <c r="K35" s="31"/>
      <c r="L35" s="41"/>
      <c r="S35" s="31"/>
      <c r="T35" s="31"/>
      <c r="U35" s="31"/>
      <c r="V35" s="31"/>
      <c r="W35" s="31"/>
      <c r="X35" s="31"/>
      <c r="Y35" s="31"/>
      <c r="Z35" s="31"/>
      <c r="AA35" s="31"/>
      <c r="AB35" s="31"/>
      <c r="AC35" s="31"/>
      <c r="AD35" s="31"/>
      <c r="AE35" s="31"/>
    </row>
    <row r="36" spans="1:31" s="2" customFormat="1" ht="6.95" customHeight="1">
      <c r="A36" s="31"/>
      <c r="B36" s="32"/>
      <c r="C36" s="31"/>
      <c r="D36" s="31"/>
      <c r="E36" s="31"/>
      <c r="F36" s="31"/>
      <c r="G36" s="31"/>
      <c r="H36" s="31"/>
      <c r="I36" s="31"/>
      <c r="J36" s="31"/>
      <c r="K36" s="31"/>
      <c r="L36" s="41"/>
      <c r="S36" s="31"/>
      <c r="T36" s="31"/>
      <c r="U36" s="31"/>
      <c r="V36" s="31"/>
      <c r="W36" s="31"/>
      <c r="X36" s="31"/>
      <c r="Y36" s="31"/>
      <c r="Z36" s="31"/>
      <c r="AA36" s="31"/>
      <c r="AB36" s="31"/>
      <c r="AC36" s="31"/>
      <c r="AD36" s="31"/>
      <c r="AE36" s="31"/>
    </row>
    <row r="37" spans="1:31" s="2" customFormat="1" ht="25.35" customHeight="1">
      <c r="A37" s="31"/>
      <c r="B37" s="32"/>
      <c r="C37" s="95"/>
      <c r="D37" s="96" t="s">
        <v>42</v>
      </c>
      <c r="E37" s="59"/>
      <c r="F37" s="59"/>
      <c r="G37" s="97" t="s">
        <v>43</v>
      </c>
      <c r="H37" s="98" t="s">
        <v>44</v>
      </c>
      <c r="I37" s="59"/>
      <c r="J37" s="99">
        <f>SUM(J28:J35)</f>
        <v>0</v>
      </c>
      <c r="K37" s="100"/>
      <c r="L37" s="41"/>
      <c r="S37" s="31"/>
      <c r="T37" s="31"/>
      <c r="U37" s="31"/>
      <c r="V37" s="31"/>
      <c r="W37" s="31"/>
      <c r="X37" s="31"/>
      <c r="Y37" s="31"/>
      <c r="Z37" s="31"/>
      <c r="AA37" s="31"/>
      <c r="AB37" s="31"/>
      <c r="AC37" s="31"/>
      <c r="AD37" s="31"/>
      <c r="AE37" s="31"/>
    </row>
    <row r="38" spans="1:31" s="2" customFormat="1" ht="14.45" customHeight="1">
      <c r="A38" s="31"/>
      <c r="B38" s="32"/>
      <c r="C38" s="31"/>
      <c r="D38" s="31"/>
      <c r="E38" s="31"/>
      <c r="F38" s="31"/>
      <c r="G38" s="31"/>
      <c r="H38" s="31"/>
      <c r="I38" s="31"/>
      <c r="J38" s="31"/>
      <c r="K38" s="31"/>
      <c r="L38" s="41"/>
      <c r="S38" s="31"/>
      <c r="T38" s="31"/>
      <c r="U38" s="31"/>
      <c r="V38" s="31"/>
      <c r="W38" s="31"/>
      <c r="X38" s="31"/>
      <c r="Y38" s="31"/>
      <c r="Z38" s="31"/>
      <c r="AA38" s="31"/>
      <c r="AB38" s="31"/>
      <c r="AC38" s="31"/>
      <c r="AD38" s="31"/>
      <c r="AE38" s="31"/>
    </row>
    <row r="39" spans="1:31" s="1" customFormat="1" ht="14.45" customHeight="1">
      <c r="B39" s="19"/>
      <c r="L39" s="19"/>
    </row>
    <row r="40" spans="1:31" s="1" customFormat="1" ht="14.45" customHeight="1">
      <c r="B40" s="19"/>
      <c r="L40" s="19"/>
    </row>
    <row r="41" spans="1:31" s="1" customFormat="1" ht="14.45" customHeight="1">
      <c r="B41" s="19"/>
      <c r="L41" s="19"/>
    </row>
    <row r="42" spans="1:31" s="1" customFormat="1" ht="14.45" customHeight="1">
      <c r="B42" s="19"/>
      <c r="L42" s="19"/>
    </row>
    <row r="43" spans="1:31" s="1" customFormat="1" ht="14.45" customHeight="1">
      <c r="B43" s="19"/>
      <c r="L43" s="19"/>
    </row>
    <row r="44" spans="1:31" s="1" customFormat="1" ht="14.45" customHeight="1">
      <c r="B44" s="19"/>
      <c r="L44" s="19"/>
    </row>
    <row r="45" spans="1:31" s="1" customFormat="1" ht="14.45" customHeight="1">
      <c r="B45" s="19"/>
      <c r="L45" s="19"/>
    </row>
    <row r="46" spans="1:31" s="1" customFormat="1" ht="14.45" customHeight="1">
      <c r="B46" s="19"/>
      <c r="L46" s="19"/>
    </row>
    <row r="47" spans="1:31" s="1" customFormat="1" ht="14.45" customHeight="1">
      <c r="B47" s="19"/>
      <c r="L47" s="19"/>
    </row>
    <row r="48" spans="1:31" s="1" customFormat="1" ht="14.45" customHeight="1">
      <c r="B48" s="19"/>
      <c r="L48" s="19"/>
    </row>
    <row r="49" spans="1:31" s="1" customFormat="1" ht="14.45" customHeight="1">
      <c r="B49" s="19"/>
      <c r="L49" s="19"/>
    </row>
    <row r="50" spans="1:31" s="2" customFormat="1" ht="14.45" customHeight="1">
      <c r="B50" s="41"/>
      <c r="D50" s="42" t="s">
        <v>45</v>
      </c>
      <c r="E50" s="43"/>
      <c r="F50" s="43"/>
      <c r="G50" s="42" t="s">
        <v>46</v>
      </c>
      <c r="H50" s="43"/>
      <c r="I50" s="43"/>
      <c r="J50" s="43"/>
      <c r="K50" s="43"/>
      <c r="L50" s="41"/>
    </row>
    <row r="51" spans="1:31" ht="11.25">
      <c r="B51" s="19"/>
      <c r="L51" s="19"/>
    </row>
    <row r="52" spans="1:31" ht="11.25">
      <c r="B52" s="19"/>
      <c r="L52" s="19"/>
    </row>
    <row r="53" spans="1:31" ht="11.25">
      <c r="B53" s="19"/>
      <c r="L53" s="19"/>
    </row>
    <row r="54" spans="1:31" ht="11.25">
      <c r="B54" s="19"/>
      <c r="L54" s="19"/>
    </row>
    <row r="55" spans="1:31" ht="11.25">
      <c r="B55" s="19"/>
      <c r="L55" s="19"/>
    </row>
    <row r="56" spans="1:31" ht="11.25">
      <c r="B56" s="19"/>
      <c r="L56" s="19"/>
    </row>
    <row r="57" spans="1:31" ht="11.25">
      <c r="B57" s="19"/>
      <c r="L57" s="19"/>
    </row>
    <row r="58" spans="1:31" ht="11.25">
      <c r="B58" s="19"/>
      <c r="L58" s="19"/>
    </row>
    <row r="59" spans="1:31" ht="11.25">
      <c r="B59" s="19"/>
      <c r="L59" s="19"/>
    </row>
    <row r="60" spans="1:31" ht="11.25">
      <c r="B60" s="19"/>
      <c r="L60" s="19"/>
    </row>
    <row r="61" spans="1:31" s="2" customFormat="1" ht="12.75">
      <c r="A61" s="31"/>
      <c r="B61" s="32"/>
      <c r="C61" s="31"/>
      <c r="D61" s="44" t="s">
        <v>47</v>
      </c>
      <c r="E61" s="34"/>
      <c r="F61" s="101" t="s">
        <v>48</v>
      </c>
      <c r="G61" s="44" t="s">
        <v>47</v>
      </c>
      <c r="H61" s="34"/>
      <c r="I61" s="34"/>
      <c r="J61" s="102" t="s">
        <v>48</v>
      </c>
      <c r="K61" s="34"/>
      <c r="L61" s="41"/>
      <c r="S61" s="31"/>
      <c r="T61" s="31"/>
      <c r="U61" s="31"/>
      <c r="V61" s="31"/>
      <c r="W61" s="31"/>
      <c r="X61" s="31"/>
      <c r="Y61" s="31"/>
      <c r="Z61" s="31"/>
      <c r="AA61" s="31"/>
      <c r="AB61" s="31"/>
      <c r="AC61" s="31"/>
      <c r="AD61" s="31"/>
      <c r="AE61" s="31"/>
    </row>
    <row r="62" spans="1:31" ht="11.25">
      <c r="B62" s="19"/>
      <c r="L62" s="19"/>
    </row>
    <row r="63" spans="1:31" ht="11.25">
      <c r="B63" s="19"/>
      <c r="L63" s="19"/>
    </row>
    <row r="64" spans="1:31" ht="11.25">
      <c r="B64" s="19"/>
      <c r="L64" s="19"/>
    </row>
    <row r="65" spans="1:31" s="2" customFormat="1" ht="12.75">
      <c r="A65" s="31"/>
      <c r="B65" s="32"/>
      <c r="C65" s="31"/>
      <c r="D65" s="42" t="s">
        <v>49</v>
      </c>
      <c r="E65" s="45"/>
      <c r="F65" s="45"/>
      <c r="G65" s="42" t="s">
        <v>50</v>
      </c>
      <c r="H65" s="45"/>
      <c r="I65" s="45"/>
      <c r="J65" s="45"/>
      <c r="K65" s="45"/>
      <c r="L65" s="41"/>
      <c r="S65" s="31"/>
      <c r="T65" s="31"/>
      <c r="U65" s="31"/>
      <c r="V65" s="31"/>
      <c r="W65" s="31"/>
      <c r="X65" s="31"/>
      <c r="Y65" s="31"/>
      <c r="Z65" s="31"/>
      <c r="AA65" s="31"/>
      <c r="AB65" s="31"/>
      <c r="AC65" s="31"/>
      <c r="AD65" s="31"/>
      <c r="AE65" s="31"/>
    </row>
    <row r="66" spans="1:31" ht="11.25">
      <c r="B66" s="19"/>
      <c r="L66" s="19"/>
    </row>
    <row r="67" spans="1:31" ht="11.25">
      <c r="B67" s="19"/>
      <c r="L67" s="19"/>
    </row>
    <row r="68" spans="1:31" ht="11.25">
      <c r="B68" s="19"/>
      <c r="L68" s="19"/>
    </row>
    <row r="69" spans="1:31" ht="11.25">
      <c r="B69" s="19"/>
      <c r="L69" s="19"/>
    </row>
    <row r="70" spans="1:31" ht="11.25">
      <c r="B70" s="19"/>
      <c r="L70" s="19"/>
    </row>
    <row r="71" spans="1:31" ht="11.25">
      <c r="B71" s="19"/>
      <c r="L71" s="19"/>
    </row>
    <row r="72" spans="1:31" ht="11.25">
      <c r="B72" s="19"/>
      <c r="L72" s="19"/>
    </row>
    <row r="73" spans="1:31" ht="11.25">
      <c r="B73" s="19"/>
      <c r="L73" s="19"/>
    </row>
    <row r="74" spans="1:31" ht="11.25">
      <c r="B74" s="19"/>
      <c r="L74" s="19"/>
    </row>
    <row r="75" spans="1:31" ht="11.25">
      <c r="B75" s="19"/>
      <c r="L75" s="19"/>
    </row>
    <row r="76" spans="1:31" s="2" customFormat="1" ht="12.75">
      <c r="A76" s="31"/>
      <c r="B76" s="32"/>
      <c r="C76" s="31"/>
      <c r="D76" s="44" t="s">
        <v>47</v>
      </c>
      <c r="E76" s="34"/>
      <c r="F76" s="101" t="s">
        <v>48</v>
      </c>
      <c r="G76" s="44" t="s">
        <v>47</v>
      </c>
      <c r="H76" s="34"/>
      <c r="I76" s="34"/>
      <c r="J76" s="102" t="s">
        <v>48</v>
      </c>
      <c r="K76" s="34"/>
      <c r="L76" s="41"/>
      <c r="S76" s="31"/>
      <c r="T76" s="31"/>
      <c r="U76" s="31"/>
      <c r="V76" s="31"/>
      <c r="W76" s="31"/>
      <c r="X76" s="31"/>
      <c r="Y76" s="31"/>
      <c r="Z76" s="31"/>
      <c r="AA76" s="31"/>
      <c r="AB76" s="31"/>
      <c r="AC76" s="31"/>
      <c r="AD76" s="31"/>
      <c r="AE76" s="31"/>
    </row>
    <row r="77" spans="1:31" s="2" customFormat="1" ht="14.45" customHeight="1">
      <c r="A77" s="31"/>
      <c r="B77" s="46"/>
      <c r="C77" s="47"/>
      <c r="D77" s="47"/>
      <c r="E77" s="47"/>
      <c r="F77" s="47"/>
      <c r="G77" s="47"/>
      <c r="H77" s="47"/>
      <c r="I77" s="47"/>
      <c r="J77" s="47"/>
      <c r="K77" s="47"/>
      <c r="L77" s="41"/>
      <c r="S77" s="31"/>
      <c r="T77" s="31"/>
      <c r="U77" s="31"/>
      <c r="V77" s="31"/>
      <c r="W77" s="31"/>
      <c r="X77" s="31"/>
      <c r="Y77" s="31"/>
      <c r="Z77" s="31"/>
      <c r="AA77" s="31"/>
      <c r="AB77" s="31"/>
      <c r="AC77" s="31"/>
      <c r="AD77" s="31"/>
      <c r="AE77" s="31"/>
    </row>
    <row r="81" spans="1:47" s="2" customFormat="1" ht="6.95" customHeight="1">
      <c r="A81" s="31"/>
      <c r="B81" s="48"/>
      <c r="C81" s="49"/>
      <c r="D81" s="49"/>
      <c r="E81" s="49"/>
      <c r="F81" s="49"/>
      <c r="G81" s="49"/>
      <c r="H81" s="49"/>
      <c r="I81" s="49"/>
      <c r="J81" s="49"/>
      <c r="K81" s="49"/>
      <c r="L81" s="41"/>
      <c r="S81" s="31"/>
      <c r="T81" s="31"/>
      <c r="U81" s="31"/>
      <c r="V81" s="31"/>
      <c r="W81" s="31"/>
      <c r="X81" s="31"/>
      <c r="Y81" s="31"/>
      <c r="Z81" s="31"/>
      <c r="AA81" s="31"/>
      <c r="AB81" s="31"/>
      <c r="AC81" s="31"/>
      <c r="AD81" s="31"/>
      <c r="AE81" s="31"/>
    </row>
    <row r="82" spans="1:47" s="2" customFormat="1" ht="24.95" customHeight="1">
      <c r="A82" s="31"/>
      <c r="B82" s="32"/>
      <c r="C82" s="20" t="s">
        <v>81</v>
      </c>
      <c r="D82" s="31"/>
      <c r="E82" s="31"/>
      <c r="F82" s="31"/>
      <c r="G82" s="31"/>
      <c r="H82" s="31"/>
      <c r="I82" s="31"/>
      <c r="J82" s="31"/>
      <c r="K82" s="31"/>
      <c r="L82" s="41"/>
      <c r="S82" s="31"/>
      <c r="T82" s="31"/>
      <c r="U82" s="31"/>
      <c r="V82" s="31"/>
      <c r="W82" s="31"/>
      <c r="X82" s="31"/>
      <c r="Y82" s="31"/>
      <c r="Z82" s="31"/>
      <c r="AA82" s="31"/>
      <c r="AB82" s="31"/>
      <c r="AC82" s="31"/>
      <c r="AD82" s="31"/>
      <c r="AE82" s="31"/>
    </row>
    <row r="83" spans="1:47" s="2" customFormat="1" ht="6.95" customHeight="1">
      <c r="A83" s="31"/>
      <c r="B83" s="32"/>
      <c r="C83" s="31"/>
      <c r="D83" s="31"/>
      <c r="E83" s="31"/>
      <c r="F83" s="31"/>
      <c r="G83" s="31"/>
      <c r="H83" s="31"/>
      <c r="I83" s="31"/>
      <c r="J83" s="31"/>
      <c r="K83" s="31"/>
      <c r="L83" s="41"/>
      <c r="S83" s="31"/>
      <c r="T83" s="31"/>
      <c r="U83" s="31"/>
      <c r="V83" s="31"/>
      <c r="W83" s="31"/>
      <c r="X83" s="31"/>
      <c r="Y83" s="31"/>
      <c r="Z83" s="31"/>
      <c r="AA83" s="31"/>
      <c r="AB83" s="31"/>
      <c r="AC83" s="31"/>
      <c r="AD83" s="31"/>
      <c r="AE83" s="31"/>
    </row>
    <row r="84" spans="1:47" s="2" customFormat="1" ht="12" customHeight="1">
      <c r="A84" s="31"/>
      <c r="B84" s="32"/>
      <c r="C84" s="26" t="s">
        <v>16</v>
      </c>
      <c r="D84" s="31"/>
      <c r="E84" s="31"/>
      <c r="F84" s="31"/>
      <c r="G84" s="31"/>
      <c r="H84" s="31"/>
      <c r="I84" s="31"/>
      <c r="J84" s="31"/>
      <c r="K84" s="31"/>
      <c r="L84" s="41"/>
      <c r="S84" s="31"/>
      <c r="T84" s="31"/>
      <c r="U84" s="31"/>
      <c r="V84" s="31"/>
      <c r="W84" s="31"/>
      <c r="X84" s="31"/>
      <c r="Y84" s="31"/>
      <c r="Z84" s="31"/>
      <c r="AA84" s="31"/>
      <c r="AB84" s="31"/>
      <c r="AC84" s="31"/>
      <c r="AD84" s="31"/>
      <c r="AE84" s="31"/>
    </row>
    <row r="85" spans="1:47" s="2" customFormat="1" ht="16.5" customHeight="1">
      <c r="A85" s="31"/>
      <c r="B85" s="32"/>
      <c r="C85" s="31"/>
      <c r="D85" s="31"/>
      <c r="E85" s="208" t="str">
        <f>E7</f>
        <v>Výměna pražců a kolejnic Moravské Budějovice K - Jemnice</v>
      </c>
      <c r="F85" s="228"/>
      <c r="G85" s="228"/>
      <c r="H85" s="228"/>
      <c r="I85" s="31"/>
      <c r="J85" s="31"/>
      <c r="K85" s="31"/>
      <c r="L85" s="41"/>
      <c r="S85" s="31"/>
      <c r="T85" s="31"/>
      <c r="U85" s="31"/>
      <c r="V85" s="31"/>
      <c r="W85" s="31"/>
      <c r="X85" s="31"/>
      <c r="Y85" s="31"/>
      <c r="Z85" s="31"/>
      <c r="AA85" s="31"/>
      <c r="AB85" s="31"/>
      <c r="AC85" s="31"/>
      <c r="AD85" s="31"/>
      <c r="AE85" s="31"/>
    </row>
    <row r="86" spans="1:47" s="2" customFormat="1" ht="6.95" customHeight="1">
      <c r="A86" s="31"/>
      <c r="B86" s="32"/>
      <c r="C86" s="31"/>
      <c r="D86" s="31"/>
      <c r="E86" s="31"/>
      <c r="F86" s="31"/>
      <c r="G86" s="31"/>
      <c r="H86" s="31"/>
      <c r="I86" s="31"/>
      <c r="J86" s="31"/>
      <c r="K86" s="31"/>
      <c r="L86" s="41"/>
      <c r="S86" s="31"/>
      <c r="T86" s="31"/>
      <c r="U86" s="31"/>
      <c r="V86" s="31"/>
      <c r="W86" s="31"/>
      <c r="X86" s="31"/>
      <c r="Y86" s="31"/>
      <c r="Z86" s="31"/>
      <c r="AA86" s="31"/>
      <c r="AB86" s="31"/>
      <c r="AC86" s="31"/>
      <c r="AD86" s="31"/>
      <c r="AE86" s="31"/>
    </row>
    <row r="87" spans="1:47" s="2" customFormat="1" ht="12" customHeight="1">
      <c r="A87" s="31"/>
      <c r="B87" s="32"/>
      <c r="C87" s="26" t="s">
        <v>20</v>
      </c>
      <c r="D87" s="31"/>
      <c r="E87" s="31"/>
      <c r="F87" s="24" t="str">
        <f>F10</f>
        <v xml:space="preserve"> </v>
      </c>
      <c r="G87" s="31"/>
      <c r="H87" s="31"/>
      <c r="I87" s="26" t="s">
        <v>22</v>
      </c>
      <c r="J87" s="54" t="str">
        <f>IF(J10="","",J10)</f>
        <v>Vyplň údaj</v>
      </c>
      <c r="K87" s="31"/>
      <c r="L87" s="41"/>
      <c r="S87" s="31"/>
      <c r="T87" s="31"/>
      <c r="U87" s="31"/>
      <c r="V87" s="31"/>
      <c r="W87" s="31"/>
      <c r="X87" s="31"/>
      <c r="Y87" s="31"/>
      <c r="Z87" s="31"/>
      <c r="AA87" s="31"/>
      <c r="AB87" s="31"/>
      <c r="AC87" s="31"/>
      <c r="AD87" s="31"/>
      <c r="AE87" s="31"/>
    </row>
    <row r="88" spans="1:47" s="2" customFormat="1" ht="6.95" customHeight="1">
      <c r="A88" s="31"/>
      <c r="B88" s="32"/>
      <c r="C88" s="31"/>
      <c r="D88" s="31"/>
      <c r="E88" s="31"/>
      <c r="F88" s="31"/>
      <c r="G88" s="31"/>
      <c r="H88" s="31"/>
      <c r="I88" s="31"/>
      <c r="J88" s="31"/>
      <c r="K88" s="31"/>
      <c r="L88" s="41"/>
      <c r="S88" s="31"/>
      <c r="T88" s="31"/>
      <c r="U88" s="31"/>
      <c r="V88" s="31"/>
      <c r="W88" s="31"/>
      <c r="X88" s="31"/>
      <c r="Y88" s="31"/>
      <c r="Z88" s="31"/>
      <c r="AA88" s="31"/>
      <c r="AB88" s="31"/>
      <c r="AC88" s="31"/>
      <c r="AD88" s="31"/>
      <c r="AE88" s="31"/>
    </row>
    <row r="89" spans="1:47" s="2" customFormat="1" ht="15.2" customHeight="1">
      <c r="A89" s="31"/>
      <c r="B89" s="32"/>
      <c r="C89" s="26" t="s">
        <v>23</v>
      </c>
      <c r="D89" s="31"/>
      <c r="E89" s="31"/>
      <c r="F89" s="24" t="str">
        <f>E13</f>
        <v xml:space="preserve"> </v>
      </c>
      <c r="G89" s="31"/>
      <c r="H89" s="31"/>
      <c r="I89" s="26" t="s">
        <v>28</v>
      </c>
      <c r="J89" s="29" t="str">
        <f>E19</f>
        <v xml:space="preserve"> </v>
      </c>
      <c r="K89" s="31"/>
      <c r="L89" s="41"/>
      <c r="S89" s="31"/>
      <c r="T89" s="31"/>
      <c r="U89" s="31"/>
      <c r="V89" s="31"/>
      <c r="W89" s="31"/>
      <c r="X89" s="31"/>
      <c r="Y89" s="31"/>
      <c r="Z89" s="31"/>
      <c r="AA89" s="31"/>
      <c r="AB89" s="31"/>
      <c r="AC89" s="31"/>
      <c r="AD89" s="31"/>
      <c r="AE89" s="31"/>
    </row>
    <row r="90" spans="1:47" s="2" customFormat="1" ht="15.2" customHeight="1">
      <c r="A90" s="31"/>
      <c r="B90" s="32"/>
      <c r="C90" s="26" t="s">
        <v>26</v>
      </c>
      <c r="D90" s="31"/>
      <c r="E90" s="31"/>
      <c r="F90" s="24" t="str">
        <f>IF(E16="","",E16)</f>
        <v>Vyplň údaj</v>
      </c>
      <c r="G90" s="31"/>
      <c r="H90" s="31"/>
      <c r="I90" s="26" t="s">
        <v>30</v>
      </c>
      <c r="J90" s="29" t="str">
        <f>E22</f>
        <v xml:space="preserve"> </v>
      </c>
      <c r="K90" s="31"/>
      <c r="L90" s="41"/>
      <c r="S90" s="31"/>
      <c r="T90" s="31"/>
      <c r="U90" s="31"/>
      <c r="V90" s="31"/>
      <c r="W90" s="31"/>
      <c r="X90" s="31"/>
      <c r="Y90" s="31"/>
      <c r="Z90" s="31"/>
      <c r="AA90" s="31"/>
      <c r="AB90" s="31"/>
      <c r="AC90" s="31"/>
      <c r="AD90" s="31"/>
      <c r="AE90" s="31"/>
    </row>
    <row r="91" spans="1:47" s="2" customFormat="1" ht="10.35" customHeight="1">
      <c r="A91" s="31"/>
      <c r="B91" s="32"/>
      <c r="C91" s="31"/>
      <c r="D91" s="31"/>
      <c r="E91" s="31"/>
      <c r="F91" s="31"/>
      <c r="G91" s="31"/>
      <c r="H91" s="31"/>
      <c r="I91" s="31"/>
      <c r="J91" s="31"/>
      <c r="K91" s="31"/>
      <c r="L91" s="41"/>
      <c r="S91" s="31"/>
      <c r="T91" s="31"/>
      <c r="U91" s="31"/>
      <c r="V91" s="31"/>
      <c r="W91" s="31"/>
      <c r="X91" s="31"/>
      <c r="Y91" s="31"/>
      <c r="Z91" s="31"/>
      <c r="AA91" s="31"/>
      <c r="AB91" s="31"/>
      <c r="AC91" s="31"/>
      <c r="AD91" s="31"/>
      <c r="AE91" s="31"/>
    </row>
    <row r="92" spans="1:47" s="2" customFormat="1" ht="29.25" customHeight="1">
      <c r="A92" s="31"/>
      <c r="B92" s="32"/>
      <c r="C92" s="103" t="s">
        <v>82</v>
      </c>
      <c r="D92" s="95"/>
      <c r="E92" s="95"/>
      <c r="F92" s="95"/>
      <c r="G92" s="95"/>
      <c r="H92" s="95"/>
      <c r="I92" s="95"/>
      <c r="J92" s="104" t="s">
        <v>83</v>
      </c>
      <c r="K92" s="95"/>
      <c r="L92" s="41"/>
      <c r="S92" s="31"/>
      <c r="T92" s="31"/>
      <c r="U92" s="31"/>
      <c r="V92" s="31"/>
      <c r="W92" s="31"/>
      <c r="X92" s="31"/>
      <c r="Y92" s="31"/>
      <c r="Z92" s="31"/>
      <c r="AA92" s="31"/>
      <c r="AB92" s="31"/>
      <c r="AC92" s="31"/>
      <c r="AD92" s="31"/>
      <c r="AE92" s="31"/>
    </row>
    <row r="93" spans="1:47" s="2" customFormat="1" ht="10.35" customHeight="1">
      <c r="A93" s="31"/>
      <c r="B93" s="32"/>
      <c r="C93" s="31"/>
      <c r="D93" s="31"/>
      <c r="E93" s="31"/>
      <c r="F93" s="31"/>
      <c r="G93" s="31"/>
      <c r="H93" s="31"/>
      <c r="I93" s="31"/>
      <c r="J93" s="31"/>
      <c r="K93" s="31"/>
      <c r="L93" s="41"/>
      <c r="S93" s="31"/>
      <c r="T93" s="31"/>
      <c r="U93" s="31"/>
      <c r="V93" s="31"/>
      <c r="W93" s="31"/>
      <c r="X93" s="31"/>
      <c r="Y93" s="31"/>
      <c r="Z93" s="31"/>
      <c r="AA93" s="31"/>
      <c r="AB93" s="31"/>
      <c r="AC93" s="31"/>
      <c r="AD93" s="31"/>
      <c r="AE93" s="31"/>
    </row>
    <row r="94" spans="1:47" s="2" customFormat="1" ht="22.9" customHeight="1">
      <c r="A94" s="31"/>
      <c r="B94" s="32"/>
      <c r="C94" s="105" t="s">
        <v>84</v>
      </c>
      <c r="D94" s="31"/>
      <c r="E94" s="31"/>
      <c r="F94" s="31"/>
      <c r="G94" s="31"/>
      <c r="H94" s="31"/>
      <c r="I94" s="31"/>
      <c r="J94" s="70">
        <f>J116</f>
        <v>0</v>
      </c>
      <c r="K94" s="31"/>
      <c r="L94" s="41"/>
      <c r="S94" s="31"/>
      <c r="T94" s="31"/>
      <c r="U94" s="31"/>
      <c r="V94" s="31"/>
      <c r="W94" s="31"/>
      <c r="X94" s="31"/>
      <c r="Y94" s="31"/>
      <c r="Z94" s="31"/>
      <c r="AA94" s="31"/>
      <c r="AB94" s="31"/>
      <c r="AC94" s="31"/>
      <c r="AD94" s="31"/>
      <c r="AE94" s="31"/>
      <c r="AU94" s="16" t="s">
        <v>85</v>
      </c>
    </row>
    <row r="95" spans="1:47" s="9" customFormat="1" ht="24.95" customHeight="1">
      <c r="B95" s="106"/>
      <c r="D95" s="107" t="s">
        <v>86</v>
      </c>
      <c r="E95" s="108"/>
      <c r="F95" s="108"/>
      <c r="G95" s="108"/>
      <c r="H95" s="108"/>
      <c r="I95" s="108"/>
      <c r="J95" s="109">
        <f>J117</f>
        <v>0</v>
      </c>
      <c r="L95" s="106"/>
    </row>
    <row r="96" spans="1:47" s="10" customFormat="1" ht="19.899999999999999" customHeight="1">
      <c r="B96" s="110"/>
      <c r="D96" s="111" t="s">
        <v>87</v>
      </c>
      <c r="E96" s="112"/>
      <c r="F96" s="112"/>
      <c r="G96" s="112"/>
      <c r="H96" s="112"/>
      <c r="I96" s="112"/>
      <c r="J96" s="113">
        <f>J118</f>
        <v>0</v>
      </c>
      <c r="L96" s="110"/>
    </row>
    <row r="97" spans="1:31" s="9" customFormat="1" ht="24.95" customHeight="1">
      <c r="B97" s="106"/>
      <c r="D97" s="107" t="s">
        <v>88</v>
      </c>
      <c r="E97" s="108"/>
      <c r="F97" s="108"/>
      <c r="G97" s="108"/>
      <c r="H97" s="108"/>
      <c r="I97" s="108"/>
      <c r="J97" s="109">
        <f>J305</f>
        <v>0</v>
      </c>
      <c r="L97" s="106"/>
    </row>
    <row r="98" spans="1:31" s="9" customFormat="1" ht="24.95" customHeight="1">
      <c r="B98" s="106"/>
      <c r="D98" s="107" t="s">
        <v>89</v>
      </c>
      <c r="E98" s="108"/>
      <c r="F98" s="108"/>
      <c r="G98" s="108"/>
      <c r="H98" s="108"/>
      <c r="I98" s="108"/>
      <c r="J98" s="109">
        <f>J343</f>
        <v>0</v>
      </c>
      <c r="L98" s="106"/>
    </row>
    <row r="99" spans="1:31" s="2" customFormat="1" ht="21.75" customHeight="1">
      <c r="A99" s="31"/>
      <c r="B99" s="32"/>
      <c r="C99" s="31"/>
      <c r="D99" s="31"/>
      <c r="E99" s="31"/>
      <c r="F99" s="31"/>
      <c r="G99" s="31"/>
      <c r="H99" s="31"/>
      <c r="I99" s="31"/>
      <c r="J99" s="31"/>
      <c r="K99" s="31"/>
      <c r="L99" s="41"/>
      <c r="S99" s="31"/>
      <c r="T99" s="31"/>
      <c r="U99" s="31"/>
      <c r="V99" s="31"/>
      <c r="W99" s="31"/>
      <c r="X99" s="31"/>
      <c r="Y99" s="31"/>
      <c r="Z99" s="31"/>
      <c r="AA99" s="31"/>
      <c r="AB99" s="31"/>
      <c r="AC99" s="31"/>
      <c r="AD99" s="31"/>
      <c r="AE99" s="31"/>
    </row>
    <row r="100" spans="1:31" s="2" customFormat="1" ht="6.95" customHeight="1">
      <c r="A100" s="31"/>
      <c r="B100" s="46"/>
      <c r="C100" s="47"/>
      <c r="D100" s="47"/>
      <c r="E100" s="47"/>
      <c r="F100" s="47"/>
      <c r="G100" s="47"/>
      <c r="H100" s="47"/>
      <c r="I100" s="47"/>
      <c r="J100" s="47"/>
      <c r="K100" s="47"/>
      <c r="L100" s="41"/>
      <c r="S100" s="31"/>
      <c r="T100" s="31"/>
      <c r="U100" s="31"/>
      <c r="V100" s="31"/>
      <c r="W100" s="31"/>
      <c r="X100" s="31"/>
      <c r="Y100" s="31"/>
      <c r="Z100" s="31"/>
      <c r="AA100" s="31"/>
      <c r="AB100" s="31"/>
      <c r="AC100" s="31"/>
      <c r="AD100" s="31"/>
      <c r="AE100" s="31"/>
    </row>
    <row r="104" spans="1:31" s="2" customFormat="1" ht="6.95" customHeight="1">
      <c r="A104" s="31"/>
      <c r="B104" s="48"/>
      <c r="C104" s="49"/>
      <c r="D104" s="49"/>
      <c r="E104" s="49"/>
      <c r="F104" s="49"/>
      <c r="G104" s="49"/>
      <c r="H104" s="49"/>
      <c r="I104" s="49"/>
      <c r="J104" s="49"/>
      <c r="K104" s="49"/>
      <c r="L104" s="41"/>
      <c r="S104" s="31"/>
      <c r="T104" s="31"/>
      <c r="U104" s="31"/>
      <c r="V104" s="31"/>
      <c r="W104" s="31"/>
      <c r="X104" s="31"/>
      <c r="Y104" s="31"/>
      <c r="Z104" s="31"/>
      <c r="AA104" s="31"/>
      <c r="AB104" s="31"/>
      <c r="AC104" s="31"/>
      <c r="AD104" s="31"/>
      <c r="AE104" s="31"/>
    </row>
    <row r="105" spans="1:31" s="2" customFormat="1" ht="24.95" customHeight="1">
      <c r="A105" s="31"/>
      <c r="B105" s="32"/>
      <c r="C105" s="20" t="s">
        <v>90</v>
      </c>
      <c r="D105" s="31"/>
      <c r="E105" s="31"/>
      <c r="F105" s="31"/>
      <c r="G105" s="31"/>
      <c r="H105" s="31"/>
      <c r="I105" s="31"/>
      <c r="J105" s="31"/>
      <c r="K105" s="31"/>
      <c r="L105" s="41"/>
      <c r="S105" s="31"/>
      <c r="T105" s="31"/>
      <c r="U105" s="31"/>
      <c r="V105" s="31"/>
      <c r="W105" s="31"/>
      <c r="X105" s="31"/>
      <c r="Y105" s="31"/>
      <c r="Z105" s="31"/>
      <c r="AA105" s="31"/>
      <c r="AB105" s="31"/>
      <c r="AC105" s="31"/>
      <c r="AD105" s="31"/>
      <c r="AE105" s="31"/>
    </row>
    <row r="106" spans="1:31" s="2" customFormat="1" ht="6.95" customHeight="1">
      <c r="A106" s="31"/>
      <c r="B106" s="32"/>
      <c r="C106" s="31"/>
      <c r="D106" s="31"/>
      <c r="E106" s="31"/>
      <c r="F106" s="31"/>
      <c r="G106" s="31"/>
      <c r="H106" s="31"/>
      <c r="I106" s="31"/>
      <c r="J106" s="31"/>
      <c r="K106" s="31"/>
      <c r="L106" s="41"/>
      <c r="S106" s="31"/>
      <c r="T106" s="31"/>
      <c r="U106" s="31"/>
      <c r="V106" s="31"/>
      <c r="W106" s="31"/>
      <c r="X106" s="31"/>
      <c r="Y106" s="31"/>
      <c r="Z106" s="31"/>
      <c r="AA106" s="31"/>
      <c r="AB106" s="31"/>
      <c r="AC106" s="31"/>
      <c r="AD106" s="31"/>
      <c r="AE106" s="31"/>
    </row>
    <row r="107" spans="1:31" s="2" customFormat="1" ht="12" customHeight="1">
      <c r="A107" s="31"/>
      <c r="B107" s="32"/>
      <c r="C107" s="26" t="s">
        <v>16</v>
      </c>
      <c r="D107" s="31"/>
      <c r="E107" s="31"/>
      <c r="F107" s="31"/>
      <c r="G107" s="31"/>
      <c r="H107" s="31"/>
      <c r="I107" s="31"/>
      <c r="J107" s="31"/>
      <c r="K107" s="31"/>
      <c r="L107" s="41"/>
      <c r="S107" s="31"/>
      <c r="T107" s="31"/>
      <c r="U107" s="31"/>
      <c r="V107" s="31"/>
      <c r="W107" s="31"/>
      <c r="X107" s="31"/>
      <c r="Y107" s="31"/>
      <c r="Z107" s="31"/>
      <c r="AA107" s="31"/>
      <c r="AB107" s="31"/>
      <c r="AC107" s="31"/>
      <c r="AD107" s="31"/>
      <c r="AE107" s="31"/>
    </row>
    <row r="108" spans="1:31" s="2" customFormat="1" ht="16.5" customHeight="1">
      <c r="A108" s="31"/>
      <c r="B108" s="32"/>
      <c r="C108" s="31"/>
      <c r="D108" s="31"/>
      <c r="E108" s="208" t="str">
        <f>E7</f>
        <v>Výměna pražců a kolejnic Moravské Budějovice K - Jemnice</v>
      </c>
      <c r="F108" s="228"/>
      <c r="G108" s="228"/>
      <c r="H108" s="228"/>
      <c r="I108" s="31"/>
      <c r="J108" s="31"/>
      <c r="K108" s="31"/>
      <c r="L108" s="41"/>
      <c r="S108" s="31"/>
      <c r="T108" s="31"/>
      <c r="U108" s="31"/>
      <c r="V108" s="31"/>
      <c r="W108" s="31"/>
      <c r="X108" s="31"/>
      <c r="Y108" s="31"/>
      <c r="Z108" s="31"/>
      <c r="AA108" s="31"/>
      <c r="AB108" s="31"/>
      <c r="AC108" s="31"/>
      <c r="AD108" s="31"/>
      <c r="AE108" s="31"/>
    </row>
    <row r="109" spans="1:31" s="2" customFormat="1" ht="6.95" customHeight="1">
      <c r="A109" s="31"/>
      <c r="B109" s="32"/>
      <c r="C109" s="31"/>
      <c r="D109" s="31"/>
      <c r="E109" s="31"/>
      <c r="F109" s="31"/>
      <c r="G109" s="31"/>
      <c r="H109" s="31"/>
      <c r="I109" s="31"/>
      <c r="J109" s="31"/>
      <c r="K109" s="31"/>
      <c r="L109" s="41"/>
      <c r="S109" s="31"/>
      <c r="T109" s="31"/>
      <c r="U109" s="31"/>
      <c r="V109" s="31"/>
      <c r="W109" s="31"/>
      <c r="X109" s="31"/>
      <c r="Y109" s="31"/>
      <c r="Z109" s="31"/>
      <c r="AA109" s="31"/>
      <c r="AB109" s="31"/>
      <c r="AC109" s="31"/>
      <c r="AD109" s="31"/>
      <c r="AE109" s="31"/>
    </row>
    <row r="110" spans="1:31" s="2" customFormat="1" ht="12" customHeight="1">
      <c r="A110" s="31"/>
      <c r="B110" s="32"/>
      <c r="C110" s="26" t="s">
        <v>20</v>
      </c>
      <c r="D110" s="31"/>
      <c r="E110" s="31"/>
      <c r="F110" s="24" t="str">
        <f>F10</f>
        <v xml:space="preserve"> </v>
      </c>
      <c r="G110" s="31"/>
      <c r="H110" s="31"/>
      <c r="I110" s="26" t="s">
        <v>22</v>
      </c>
      <c r="J110" s="54" t="str">
        <f>IF(J10="","",J10)</f>
        <v>Vyplň údaj</v>
      </c>
      <c r="K110" s="31"/>
      <c r="L110" s="41"/>
      <c r="S110" s="31"/>
      <c r="T110" s="31"/>
      <c r="U110" s="31"/>
      <c r="V110" s="31"/>
      <c r="W110" s="31"/>
      <c r="X110" s="31"/>
      <c r="Y110" s="31"/>
      <c r="Z110" s="31"/>
      <c r="AA110" s="31"/>
      <c r="AB110" s="31"/>
      <c r="AC110" s="31"/>
      <c r="AD110" s="31"/>
      <c r="AE110" s="31"/>
    </row>
    <row r="111" spans="1:31" s="2" customFormat="1" ht="6.95" customHeight="1">
      <c r="A111" s="31"/>
      <c r="B111" s="32"/>
      <c r="C111" s="31"/>
      <c r="D111" s="31"/>
      <c r="E111" s="31"/>
      <c r="F111" s="31"/>
      <c r="G111" s="31"/>
      <c r="H111" s="31"/>
      <c r="I111" s="31"/>
      <c r="J111" s="31"/>
      <c r="K111" s="31"/>
      <c r="L111" s="41"/>
      <c r="S111" s="31"/>
      <c r="T111" s="31"/>
      <c r="U111" s="31"/>
      <c r="V111" s="31"/>
      <c r="W111" s="31"/>
      <c r="X111" s="31"/>
      <c r="Y111" s="31"/>
      <c r="Z111" s="31"/>
      <c r="AA111" s="31"/>
      <c r="AB111" s="31"/>
      <c r="AC111" s="31"/>
      <c r="AD111" s="31"/>
      <c r="AE111" s="31"/>
    </row>
    <row r="112" spans="1:31" s="2" customFormat="1" ht="15.2" customHeight="1">
      <c r="A112" s="31"/>
      <c r="B112" s="32"/>
      <c r="C112" s="26" t="s">
        <v>23</v>
      </c>
      <c r="D112" s="31"/>
      <c r="E112" s="31"/>
      <c r="F112" s="24" t="str">
        <f>E13</f>
        <v xml:space="preserve"> </v>
      </c>
      <c r="G112" s="31"/>
      <c r="H112" s="31"/>
      <c r="I112" s="26" t="s">
        <v>28</v>
      </c>
      <c r="J112" s="29" t="str">
        <f>E19</f>
        <v xml:space="preserve"> </v>
      </c>
      <c r="K112" s="31"/>
      <c r="L112" s="41"/>
      <c r="S112" s="31"/>
      <c r="T112" s="31"/>
      <c r="U112" s="31"/>
      <c r="V112" s="31"/>
      <c r="W112" s="31"/>
      <c r="X112" s="31"/>
      <c r="Y112" s="31"/>
      <c r="Z112" s="31"/>
      <c r="AA112" s="31"/>
      <c r="AB112" s="31"/>
      <c r="AC112" s="31"/>
      <c r="AD112" s="31"/>
      <c r="AE112" s="31"/>
    </row>
    <row r="113" spans="1:65" s="2" customFormat="1" ht="15.2" customHeight="1">
      <c r="A113" s="31"/>
      <c r="B113" s="32"/>
      <c r="C113" s="26" t="s">
        <v>26</v>
      </c>
      <c r="D113" s="31"/>
      <c r="E113" s="31"/>
      <c r="F113" s="24" t="str">
        <f>IF(E16="","",E16)</f>
        <v>Vyplň údaj</v>
      </c>
      <c r="G113" s="31"/>
      <c r="H113" s="31"/>
      <c r="I113" s="26" t="s">
        <v>30</v>
      </c>
      <c r="J113" s="29" t="str">
        <f>E22</f>
        <v xml:space="preserve"> </v>
      </c>
      <c r="K113" s="31"/>
      <c r="L113" s="41"/>
      <c r="S113" s="31"/>
      <c r="T113" s="31"/>
      <c r="U113" s="31"/>
      <c r="V113" s="31"/>
      <c r="W113" s="31"/>
      <c r="X113" s="31"/>
      <c r="Y113" s="31"/>
      <c r="Z113" s="31"/>
      <c r="AA113" s="31"/>
      <c r="AB113" s="31"/>
      <c r="AC113" s="31"/>
      <c r="AD113" s="31"/>
      <c r="AE113" s="31"/>
    </row>
    <row r="114" spans="1:65" s="2" customFormat="1" ht="10.35" customHeight="1">
      <c r="A114" s="31"/>
      <c r="B114" s="32"/>
      <c r="C114" s="31"/>
      <c r="D114" s="31"/>
      <c r="E114" s="31"/>
      <c r="F114" s="31"/>
      <c r="G114" s="31"/>
      <c r="H114" s="31"/>
      <c r="I114" s="31"/>
      <c r="J114" s="31"/>
      <c r="K114" s="31"/>
      <c r="L114" s="41"/>
      <c r="S114" s="31"/>
      <c r="T114" s="31"/>
      <c r="U114" s="31"/>
      <c r="V114" s="31"/>
      <c r="W114" s="31"/>
      <c r="X114" s="31"/>
      <c r="Y114" s="31"/>
      <c r="Z114" s="31"/>
      <c r="AA114" s="31"/>
      <c r="AB114" s="31"/>
      <c r="AC114" s="31"/>
      <c r="AD114" s="31"/>
      <c r="AE114" s="31"/>
    </row>
    <row r="115" spans="1:65" s="11" customFormat="1" ht="29.25" customHeight="1">
      <c r="A115" s="114"/>
      <c r="B115" s="115"/>
      <c r="C115" s="116" t="s">
        <v>91</v>
      </c>
      <c r="D115" s="117" t="s">
        <v>57</v>
      </c>
      <c r="E115" s="117" t="s">
        <v>53</v>
      </c>
      <c r="F115" s="117" t="s">
        <v>54</v>
      </c>
      <c r="G115" s="117" t="s">
        <v>92</v>
      </c>
      <c r="H115" s="117" t="s">
        <v>93</v>
      </c>
      <c r="I115" s="117" t="s">
        <v>94</v>
      </c>
      <c r="J115" s="118" t="s">
        <v>83</v>
      </c>
      <c r="K115" s="119" t="s">
        <v>95</v>
      </c>
      <c r="L115" s="120"/>
      <c r="M115" s="61" t="s">
        <v>1</v>
      </c>
      <c r="N115" s="62" t="s">
        <v>36</v>
      </c>
      <c r="O115" s="62" t="s">
        <v>96</v>
      </c>
      <c r="P115" s="62" t="s">
        <v>97</v>
      </c>
      <c r="Q115" s="62" t="s">
        <v>98</v>
      </c>
      <c r="R115" s="62" t="s">
        <v>99</v>
      </c>
      <c r="S115" s="62" t="s">
        <v>100</v>
      </c>
      <c r="T115" s="63" t="s">
        <v>101</v>
      </c>
      <c r="U115" s="114"/>
      <c r="V115" s="114"/>
      <c r="W115" s="114"/>
      <c r="X115" s="114"/>
      <c r="Y115" s="114"/>
      <c r="Z115" s="114"/>
      <c r="AA115" s="114"/>
      <c r="AB115" s="114"/>
      <c r="AC115" s="114"/>
      <c r="AD115" s="114"/>
      <c r="AE115" s="114"/>
    </row>
    <row r="116" spans="1:65" s="2" customFormat="1" ht="22.9" customHeight="1">
      <c r="A116" s="31"/>
      <c r="B116" s="32"/>
      <c r="C116" s="68" t="s">
        <v>102</v>
      </c>
      <c r="D116" s="31"/>
      <c r="E116" s="31"/>
      <c r="F116" s="31"/>
      <c r="G116" s="31"/>
      <c r="H116" s="31"/>
      <c r="I116" s="31"/>
      <c r="J116" s="121">
        <f>BK116</f>
        <v>0</v>
      </c>
      <c r="K116" s="31"/>
      <c r="L116" s="32"/>
      <c r="M116" s="64"/>
      <c r="N116" s="55"/>
      <c r="O116" s="65"/>
      <c r="P116" s="122">
        <f>P117+P305+P343</f>
        <v>0</v>
      </c>
      <c r="Q116" s="65"/>
      <c r="R116" s="122">
        <f>R117+R305+R343</f>
        <v>4099.5918600000005</v>
      </c>
      <c r="S116" s="65"/>
      <c r="T116" s="123">
        <f>T117+T305+T343</f>
        <v>0</v>
      </c>
      <c r="U116" s="31"/>
      <c r="V116" s="31"/>
      <c r="W116" s="31"/>
      <c r="X116" s="31"/>
      <c r="Y116" s="31"/>
      <c r="Z116" s="31"/>
      <c r="AA116" s="31"/>
      <c r="AB116" s="31"/>
      <c r="AC116" s="31"/>
      <c r="AD116" s="31"/>
      <c r="AE116" s="31"/>
      <c r="AT116" s="16" t="s">
        <v>71</v>
      </c>
      <c r="AU116" s="16" t="s">
        <v>85</v>
      </c>
      <c r="BK116" s="124">
        <f>BK117+BK305+BK343</f>
        <v>0</v>
      </c>
    </row>
    <row r="117" spans="1:65" s="12" customFormat="1" ht="25.9" customHeight="1">
      <c r="B117" s="125"/>
      <c r="D117" s="126" t="s">
        <v>71</v>
      </c>
      <c r="E117" s="127" t="s">
        <v>103</v>
      </c>
      <c r="F117" s="127" t="s">
        <v>104</v>
      </c>
      <c r="I117" s="128"/>
      <c r="J117" s="129">
        <f>BK117</f>
        <v>0</v>
      </c>
      <c r="L117" s="125"/>
      <c r="M117" s="130"/>
      <c r="N117" s="131"/>
      <c r="O117" s="131"/>
      <c r="P117" s="132">
        <f>P118</f>
        <v>0</v>
      </c>
      <c r="Q117" s="131"/>
      <c r="R117" s="132">
        <f>R118</f>
        <v>4099.5918600000005</v>
      </c>
      <c r="S117" s="131"/>
      <c r="T117" s="133">
        <f>T118</f>
        <v>0</v>
      </c>
      <c r="AR117" s="126" t="s">
        <v>77</v>
      </c>
      <c r="AT117" s="134" t="s">
        <v>71</v>
      </c>
      <c r="AU117" s="134" t="s">
        <v>72</v>
      </c>
      <c r="AY117" s="126" t="s">
        <v>105</v>
      </c>
      <c r="BK117" s="135">
        <f>BK118</f>
        <v>0</v>
      </c>
    </row>
    <row r="118" spans="1:65" s="12" customFormat="1" ht="22.9" customHeight="1">
      <c r="B118" s="125"/>
      <c r="D118" s="126" t="s">
        <v>71</v>
      </c>
      <c r="E118" s="136" t="s">
        <v>106</v>
      </c>
      <c r="F118" s="136" t="s">
        <v>107</v>
      </c>
      <c r="I118" s="128"/>
      <c r="J118" s="137">
        <f>BK118</f>
        <v>0</v>
      </c>
      <c r="L118" s="125"/>
      <c r="M118" s="130"/>
      <c r="N118" s="131"/>
      <c r="O118" s="131"/>
      <c r="P118" s="132">
        <f>SUM(P119:P304)</f>
        <v>0</v>
      </c>
      <c r="Q118" s="131"/>
      <c r="R118" s="132">
        <f>SUM(R119:R304)</f>
        <v>4099.5918600000005</v>
      </c>
      <c r="S118" s="131"/>
      <c r="T118" s="133">
        <f>SUM(T119:T304)</f>
        <v>0</v>
      </c>
      <c r="AR118" s="126" t="s">
        <v>77</v>
      </c>
      <c r="AT118" s="134" t="s">
        <v>71</v>
      </c>
      <c r="AU118" s="134" t="s">
        <v>77</v>
      </c>
      <c r="AY118" s="126" t="s">
        <v>105</v>
      </c>
      <c r="BK118" s="135">
        <f>SUM(BK119:BK304)</f>
        <v>0</v>
      </c>
    </row>
    <row r="119" spans="1:65" s="2" customFormat="1" ht="24.2" customHeight="1">
      <c r="A119" s="31"/>
      <c r="B119" s="138"/>
      <c r="C119" s="139" t="s">
        <v>77</v>
      </c>
      <c r="D119" s="139" t="s">
        <v>108</v>
      </c>
      <c r="E119" s="140" t="s">
        <v>109</v>
      </c>
      <c r="F119" s="141" t="s">
        <v>110</v>
      </c>
      <c r="G119" s="142" t="s">
        <v>111</v>
      </c>
      <c r="H119" s="143">
        <v>160</v>
      </c>
      <c r="I119" s="144"/>
      <c r="J119" s="145">
        <f>ROUND(I119*H119,2)</f>
        <v>0</v>
      </c>
      <c r="K119" s="146"/>
      <c r="L119" s="32"/>
      <c r="M119" s="147" t="s">
        <v>1</v>
      </c>
      <c r="N119" s="148" t="s">
        <v>37</v>
      </c>
      <c r="O119" s="57"/>
      <c r="P119" s="149">
        <f>O119*H119</f>
        <v>0</v>
      </c>
      <c r="Q119" s="149">
        <v>0</v>
      </c>
      <c r="R119" s="149">
        <f>Q119*H119</f>
        <v>0</v>
      </c>
      <c r="S119" s="149">
        <v>0</v>
      </c>
      <c r="T119" s="150">
        <f>S119*H119</f>
        <v>0</v>
      </c>
      <c r="U119" s="31"/>
      <c r="V119" s="31"/>
      <c r="W119" s="31"/>
      <c r="X119" s="31"/>
      <c r="Y119" s="31"/>
      <c r="Z119" s="31"/>
      <c r="AA119" s="31"/>
      <c r="AB119" s="31"/>
      <c r="AC119" s="31"/>
      <c r="AD119" s="31"/>
      <c r="AE119" s="31"/>
      <c r="AR119" s="151" t="s">
        <v>112</v>
      </c>
      <c r="AT119" s="151" t="s">
        <v>108</v>
      </c>
      <c r="AU119" s="151" t="s">
        <v>79</v>
      </c>
      <c r="AY119" s="16" t="s">
        <v>105</v>
      </c>
      <c r="BE119" s="152">
        <f>IF(N119="základní",J119,0)</f>
        <v>0</v>
      </c>
      <c r="BF119" s="152">
        <f>IF(N119="snížená",J119,0)</f>
        <v>0</v>
      </c>
      <c r="BG119" s="152">
        <f>IF(N119="zákl. přenesená",J119,0)</f>
        <v>0</v>
      </c>
      <c r="BH119" s="152">
        <f>IF(N119="sníž. přenesená",J119,0)</f>
        <v>0</v>
      </c>
      <c r="BI119" s="152">
        <f>IF(N119="nulová",J119,0)</f>
        <v>0</v>
      </c>
      <c r="BJ119" s="16" t="s">
        <v>77</v>
      </c>
      <c r="BK119" s="152">
        <f>ROUND(I119*H119,2)</f>
        <v>0</v>
      </c>
      <c r="BL119" s="16" t="s">
        <v>112</v>
      </c>
      <c r="BM119" s="151" t="s">
        <v>113</v>
      </c>
    </row>
    <row r="120" spans="1:65" s="2" customFormat="1" ht="48.75">
      <c r="A120" s="31"/>
      <c r="B120" s="32"/>
      <c r="C120" s="31"/>
      <c r="D120" s="153" t="s">
        <v>114</v>
      </c>
      <c r="E120" s="31"/>
      <c r="F120" s="154" t="s">
        <v>115</v>
      </c>
      <c r="G120" s="31"/>
      <c r="H120" s="31"/>
      <c r="I120" s="155"/>
      <c r="J120" s="31"/>
      <c r="K120" s="31"/>
      <c r="L120" s="32"/>
      <c r="M120" s="156"/>
      <c r="N120" s="157"/>
      <c r="O120" s="57"/>
      <c r="P120" s="57"/>
      <c r="Q120" s="57"/>
      <c r="R120" s="57"/>
      <c r="S120" s="57"/>
      <c r="T120" s="58"/>
      <c r="U120" s="31"/>
      <c r="V120" s="31"/>
      <c r="W120" s="31"/>
      <c r="X120" s="31"/>
      <c r="Y120" s="31"/>
      <c r="Z120" s="31"/>
      <c r="AA120" s="31"/>
      <c r="AB120" s="31"/>
      <c r="AC120" s="31"/>
      <c r="AD120" s="31"/>
      <c r="AE120" s="31"/>
      <c r="AT120" s="16" t="s">
        <v>114</v>
      </c>
      <c r="AU120" s="16" t="s">
        <v>79</v>
      </c>
    </row>
    <row r="121" spans="1:65" s="13" customFormat="1" ht="11.25">
      <c r="B121" s="158"/>
      <c r="D121" s="153" t="s">
        <v>116</v>
      </c>
      <c r="E121" s="159" t="s">
        <v>1</v>
      </c>
      <c r="F121" s="160" t="s">
        <v>117</v>
      </c>
      <c r="H121" s="161">
        <v>160</v>
      </c>
      <c r="I121" s="162"/>
      <c r="L121" s="158"/>
      <c r="M121" s="163"/>
      <c r="N121" s="164"/>
      <c r="O121" s="164"/>
      <c r="P121" s="164"/>
      <c r="Q121" s="164"/>
      <c r="R121" s="164"/>
      <c r="S121" s="164"/>
      <c r="T121" s="165"/>
      <c r="AT121" s="159" t="s">
        <v>116</v>
      </c>
      <c r="AU121" s="159" t="s">
        <v>79</v>
      </c>
      <c r="AV121" s="13" t="s">
        <v>79</v>
      </c>
      <c r="AW121" s="13" t="s">
        <v>29</v>
      </c>
      <c r="AX121" s="13" t="s">
        <v>77</v>
      </c>
      <c r="AY121" s="159" t="s">
        <v>105</v>
      </c>
    </row>
    <row r="122" spans="1:65" s="2" customFormat="1" ht="14.45" customHeight="1">
      <c r="A122" s="31"/>
      <c r="B122" s="138"/>
      <c r="C122" s="139" t="s">
        <v>79</v>
      </c>
      <c r="D122" s="139" t="s">
        <v>108</v>
      </c>
      <c r="E122" s="140" t="s">
        <v>118</v>
      </c>
      <c r="F122" s="141" t="s">
        <v>119</v>
      </c>
      <c r="G122" s="142" t="s">
        <v>111</v>
      </c>
      <c r="H122" s="143">
        <v>160</v>
      </c>
      <c r="I122" s="144"/>
      <c r="J122" s="145">
        <f>ROUND(I122*H122,2)</f>
        <v>0</v>
      </c>
      <c r="K122" s="146"/>
      <c r="L122" s="32"/>
      <c r="M122" s="147" t="s">
        <v>1</v>
      </c>
      <c r="N122" s="148" t="s">
        <v>37</v>
      </c>
      <c r="O122" s="57"/>
      <c r="P122" s="149">
        <f>O122*H122</f>
        <v>0</v>
      </c>
      <c r="Q122" s="149">
        <v>0</v>
      </c>
      <c r="R122" s="149">
        <f>Q122*H122</f>
        <v>0</v>
      </c>
      <c r="S122" s="149">
        <v>0</v>
      </c>
      <c r="T122" s="150">
        <f>S122*H122</f>
        <v>0</v>
      </c>
      <c r="U122" s="31"/>
      <c r="V122" s="31"/>
      <c r="W122" s="31"/>
      <c r="X122" s="31"/>
      <c r="Y122" s="31"/>
      <c r="Z122" s="31"/>
      <c r="AA122" s="31"/>
      <c r="AB122" s="31"/>
      <c r="AC122" s="31"/>
      <c r="AD122" s="31"/>
      <c r="AE122" s="31"/>
      <c r="AR122" s="151" t="s">
        <v>112</v>
      </c>
      <c r="AT122" s="151" t="s">
        <v>108</v>
      </c>
      <c r="AU122" s="151" t="s">
        <v>79</v>
      </c>
      <c r="AY122" s="16" t="s">
        <v>105</v>
      </c>
      <c r="BE122" s="152">
        <f>IF(N122="základní",J122,0)</f>
        <v>0</v>
      </c>
      <c r="BF122" s="152">
        <f>IF(N122="snížená",J122,0)</f>
        <v>0</v>
      </c>
      <c r="BG122" s="152">
        <f>IF(N122="zákl. přenesená",J122,0)</f>
        <v>0</v>
      </c>
      <c r="BH122" s="152">
        <f>IF(N122="sníž. přenesená",J122,0)</f>
        <v>0</v>
      </c>
      <c r="BI122" s="152">
        <f>IF(N122="nulová",J122,0)</f>
        <v>0</v>
      </c>
      <c r="BJ122" s="16" t="s">
        <v>77</v>
      </c>
      <c r="BK122" s="152">
        <f>ROUND(I122*H122,2)</f>
        <v>0</v>
      </c>
      <c r="BL122" s="16" t="s">
        <v>112</v>
      </c>
      <c r="BM122" s="151" t="s">
        <v>120</v>
      </c>
    </row>
    <row r="123" spans="1:65" s="2" customFormat="1" ht="78">
      <c r="A123" s="31"/>
      <c r="B123" s="32"/>
      <c r="C123" s="31"/>
      <c r="D123" s="153" t="s">
        <v>114</v>
      </c>
      <c r="E123" s="31"/>
      <c r="F123" s="154" t="s">
        <v>121</v>
      </c>
      <c r="G123" s="31"/>
      <c r="H123" s="31"/>
      <c r="I123" s="155"/>
      <c r="J123" s="31"/>
      <c r="K123" s="31"/>
      <c r="L123" s="32"/>
      <c r="M123" s="156"/>
      <c r="N123" s="157"/>
      <c r="O123" s="57"/>
      <c r="P123" s="57"/>
      <c r="Q123" s="57"/>
      <c r="R123" s="57"/>
      <c r="S123" s="57"/>
      <c r="T123" s="58"/>
      <c r="U123" s="31"/>
      <c r="V123" s="31"/>
      <c r="W123" s="31"/>
      <c r="X123" s="31"/>
      <c r="Y123" s="31"/>
      <c r="Z123" s="31"/>
      <c r="AA123" s="31"/>
      <c r="AB123" s="31"/>
      <c r="AC123" s="31"/>
      <c r="AD123" s="31"/>
      <c r="AE123" s="31"/>
      <c r="AT123" s="16" t="s">
        <v>114</v>
      </c>
      <c r="AU123" s="16" t="s">
        <v>79</v>
      </c>
    </row>
    <row r="124" spans="1:65" s="13" customFormat="1" ht="11.25">
      <c r="B124" s="158"/>
      <c r="D124" s="153" t="s">
        <v>116</v>
      </c>
      <c r="E124" s="159" t="s">
        <v>1</v>
      </c>
      <c r="F124" s="160" t="s">
        <v>122</v>
      </c>
      <c r="H124" s="161">
        <v>160</v>
      </c>
      <c r="I124" s="162"/>
      <c r="L124" s="158"/>
      <c r="M124" s="163"/>
      <c r="N124" s="164"/>
      <c r="O124" s="164"/>
      <c r="P124" s="164"/>
      <c r="Q124" s="164"/>
      <c r="R124" s="164"/>
      <c r="S124" s="164"/>
      <c r="T124" s="165"/>
      <c r="AT124" s="159" t="s">
        <v>116</v>
      </c>
      <c r="AU124" s="159" t="s">
        <v>79</v>
      </c>
      <c r="AV124" s="13" t="s">
        <v>79</v>
      </c>
      <c r="AW124" s="13" t="s">
        <v>29</v>
      </c>
      <c r="AX124" s="13" t="s">
        <v>77</v>
      </c>
      <c r="AY124" s="159" t="s">
        <v>105</v>
      </c>
    </row>
    <row r="125" spans="1:65" s="2" customFormat="1" ht="14.45" customHeight="1">
      <c r="A125" s="31"/>
      <c r="B125" s="138"/>
      <c r="C125" s="139" t="s">
        <v>123</v>
      </c>
      <c r="D125" s="139" t="s">
        <v>108</v>
      </c>
      <c r="E125" s="140" t="s">
        <v>124</v>
      </c>
      <c r="F125" s="141" t="s">
        <v>125</v>
      </c>
      <c r="G125" s="142" t="s">
        <v>111</v>
      </c>
      <c r="H125" s="143">
        <v>2080.5</v>
      </c>
      <c r="I125" s="144"/>
      <c r="J125" s="145">
        <f>ROUND(I125*H125,2)</f>
        <v>0</v>
      </c>
      <c r="K125" s="146"/>
      <c r="L125" s="32"/>
      <c r="M125" s="147" t="s">
        <v>1</v>
      </c>
      <c r="N125" s="148" t="s">
        <v>37</v>
      </c>
      <c r="O125" s="57"/>
      <c r="P125" s="149">
        <f>O125*H125</f>
        <v>0</v>
      </c>
      <c r="Q125" s="149">
        <v>0</v>
      </c>
      <c r="R125" s="149">
        <f>Q125*H125</f>
        <v>0</v>
      </c>
      <c r="S125" s="149">
        <v>0</v>
      </c>
      <c r="T125" s="150">
        <f>S125*H125</f>
        <v>0</v>
      </c>
      <c r="U125" s="31"/>
      <c r="V125" s="31"/>
      <c r="W125" s="31"/>
      <c r="X125" s="31"/>
      <c r="Y125" s="31"/>
      <c r="Z125" s="31"/>
      <c r="AA125" s="31"/>
      <c r="AB125" s="31"/>
      <c r="AC125" s="31"/>
      <c r="AD125" s="31"/>
      <c r="AE125" s="31"/>
      <c r="AR125" s="151" t="s">
        <v>112</v>
      </c>
      <c r="AT125" s="151" t="s">
        <v>108</v>
      </c>
      <c r="AU125" s="151" t="s">
        <v>79</v>
      </c>
      <c r="AY125" s="16" t="s">
        <v>105</v>
      </c>
      <c r="BE125" s="152">
        <f>IF(N125="základní",J125,0)</f>
        <v>0</v>
      </c>
      <c r="BF125" s="152">
        <f>IF(N125="snížená",J125,0)</f>
        <v>0</v>
      </c>
      <c r="BG125" s="152">
        <f>IF(N125="zákl. přenesená",J125,0)</f>
        <v>0</v>
      </c>
      <c r="BH125" s="152">
        <f>IF(N125="sníž. přenesená",J125,0)</f>
        <v>0</v>
      </c>
      <c r="BI125" s="152">
        <f>IF(N125="nulová",J125,0)</f>
        <v>0</v>
      </c>
      <c r="BJ125" s="16" t="s">
        <v>77</v>
      </c>
      <c r="BK125" s="152">
        <f>ROUND(I125*H125,2)</f>
        <v>0</v>
      </c>
      <c r="BL125" s="16" t="s">
        <v>112</v>
      </c>
      <c r="BM125" s="151" t="s">
        <v>126</v>
      </c>
    </row>
    <row r="126" spans="1:65" s="2" customFormat="1" ht="48.75">
      <c r="A126" s="31"/>
      <c r="B126" s="32"/>
      <c r="C126" s="31"/>
      <c r="D126" s="153" t="s">
        <v>114</v>
      </c>
      <c r="E126" s="31"/>
      <c r="F126" s="154" t="s">
        <v>127</v>
      </c>
      <c r="G126" s="31"/>
      <c r="H126" s="31"/>
      <c r="I126" s="155"/>
      <c r="J126" s="31"/>
      <c r="K126" s="31"/>
      <c r="L126" s="32"/>
      <c r="M126" s="156"/>
      <c r="N126" s="157"/>
      <c r="O126" s="57"/>
      <c r="P126" s="57"/>
      <c r="Q126" s="57"/>
      <c r="R126" s="57"/>
      <c r="S126" s="57"/>
      <c r="T126" s="58"/>
      <c r="U126" s="31"/>
      <c r="V126" s="31"/>
      <c r="W126" s="31"/>
      <c r="X126" s="31"/>
      <c r="Y126" s="31"/>
      <c r="Z126" s="31"/>
      <c r="AA126" s="31"/>
      <c r="AB126" s="31"/>
      <c r="AC126" s="31"/>
      <c r="AD126" s="31"/>
      <c r="AE126" s="31"/>
      <c r="AT126" s="16" t="s">
        <v>114</v>
      </c>
      <c r="AU126" s="16" t="s">
        <v>79</v>
      </c>
    </row>
    <row r="127" spans="1:65" s="13" customFormat="1" ht="11.25">
      <c r="B127" s="158"/>
      <c r="D127" s="153" t="s">
        <v>116</v>
      </c>
      <c r="E127" s="159" t="s">
        <v>1</v>
      </c>
      <c r="F127" s="160" t="s">
        <v>128</v>
      </c>
      <c r="H127" s="161">
        <v>2080.5</v>
      </c>
      <c r="I127" s="162"/>
      <c r="L127" s="158"/>
      <c r="M127" s="163"/>
      <c r="N127" s="164"/>
      <c r="O127" s="164"/>
      <c r="P127" s="164"/>
      <c r="Q127" s="164"/>
      <c r="R127" s="164"/>
      <c r="S127" s="164"/>
      <c r="T127" s="165"/>
      <c r="AT127" s="159" t="s">
        <v>116</v>
      </c>
      <c r="AU127" s="159" t="s">
        <v>79</v>
      </c>
      <c r="AV127" s="13" t="s">
        <v>79</v>
      </c>
      <c r="AW127" s="13" t="s">
        <v>29</v>
      </c>
      <c r="AX127" s="13" t="s">
        <v>77</v>
      </c>
      <c r="AY127" s="159" t="s">
        <v>105</v>
      </c>
    </row>
    <row r="128" spans="1:65" s="2" customFormat="1" ht="14.45" customHeight="1">
      <c r="A128" s="31"/>
      <c r="B128" s="138"/>
      <c r="C128" s="166" t="s">
        <v>112</v>
      </c>
      <c r="D128" s="166" t="s">
        <v>129</v>
      </c>
      <c r="E128" s="167" t="s">
        <v>130</v>
      </c>
      <c r="F128" s="168" t="s">
        <v>131</v>
      </c>
      <c r="G128" s="169" t="s">
        <v>132</v>
      </c>
      <c r="H128" s="170">
        <v>4032.9</v>
      </c>
      <c r="I128" s="171"/>
      <c r="J128" s="172">
        <f>ROUND(I128*H128,2)</f>
        <v>0</v>
      </c>
      <c r="K128" s="173"/>
      <c r="L128" s="174"/>
      <c r="M128" s="175" t="s">
        <v>1</v>
      </c>
      <c r="N128" s="176" t="s">
        <v>37</v>
      </c>
      <c r="O128" s="57"/>
      <c r="P128" s="149">
        <f>O128*H128</f>
        <v>0</v>
      </c>
      <c r="Q128" s="149">
        <v>1</v>
      </c>
      <c r="R128" s="149">
        <f>Q128*H128</f>
        <v>4032.9</v>
      </c>
      <c r="S128" s="149">
        <v>0</v>
      </c>
      <c r="T128" s="150">
        <f>S128*H128</f>
        <v>0</v>
      </c>
      <c r="U128" s="31"/>
      <c r="V128" s="31"/>
      <c r="W128" s="31"/>
      <c r="X128" s="31"/>
      <c r="Y128" s="31"/>
      <c r="Z128" s="31"/>
      <c r="AA128" s="31"/>
      <c r="AB128" s="31"/>
      <c r="AC128" s="31"/>
      <c r="AD128" s="31"/>
      <c r="AE128" s="31"/>
      <c r="AR128" s="151" t="s">
        <v>133</v>
      </c>
      <c r="AT128" s="151" t="s">
        <v>129</v>
      </c>
      <c r="AU128" s="151" t="s">
        <v>79</v>
      </c>
      <c r="AY128" s="16" t="s">
        <v>105</v>
      </c>
      <c r="BE128" s="152">
        <f>IF(N128="základní",J128,0)</f>
        <v>0</v>
      </c>
      <c r="BF128" s="152">
        <f>IF(N128="snížená",J128,0)</f>
        <v>0</v>
      </c>
      <c r="BG128" s="152">
        <f>IF(N128="zákl. přenesená",J128,0)</f>
        <v>0</v>
      </c>
      <c r="BH128" s="152">
        <f>IF(N128="sníž. přenesená",J128,0)</f>
        <v>0</v>
      </c>
      <c r="BI128" s="152">
        <f>IF(N128="nulová",J128,0)</f>
        <v>0</v>
      </c>
      <c r="BJ128" s="16" t="s">
        <v>77</v>
      </c>
      <c r="BK128" s="152">
        <f>ROUND(I128*H128,2)</f>
        <v>0</v>
      </c>
      <c r="BL128" s="16" t="s">
        <v>112</v>
      </c>
      <c r="BM128" s="151" t="s">
        <v>134</v>
      </c>
    </row>
    <row r="129" spans="1:65" s="2" customFormat="1" ht="11.25">
      <c r="A129" s="31"/>
      <c r="B129" s="32"/>
      <c r="C129" s="31"/>
      <c r="D129" s="153" t="s">
        <v>114</v>
      </c>
      <c r="E129" s="31"/>
      <c r="F129" s="154" t="s">
        <v>131</v>
      </c>
      <c r="G129" s="31"/>
      <c r="H129" s="31"/>
      <c r="I129" s="155"/>
      <c r="J129" s="31"/>
      <c r="K129" s="31"/>
      <c r="L129" s="32"/>
      <c r="M129" s="156"/>
      <c r="N129" s="157"/>
      <c r="O129" s="57"/>
      <c r="P129" s="57"/>
      <c r="Q129" s="57"/>
      <c r="R129" s="57"/>
      <c r="S129" s="57"/>
      <c r="T129" s="58"/>
      <c r="U129" s="31"/>
      <c r="V129" s="31"/>
      <c r="W129" s="31"/>
      <c r="X129" s="31"/>
      <c r="Y129" s="31"/>
      <c r="Z129" s="31"/>
      <c r="AA129" s="31"/>
      <c r="AB129" s="31"/>
      <c r="AC129" s="31"/>
      <c r="AD129" s="31"/>
      <c r="AE129" s="31"/>
      <c r="AT129" s="16" t="s">
        <v>114</v>
      </c>
      <c r="AU129" s="16" t="s">
        <v>79</v>
      </c>
    </row>
    <row r="130" spans="1:65" s="13" customFormat="1" ht="11.25">
      <c r="B130" s="158"/>
      <c r="D130" s="153" t="s">
        <v>116</v>
      </c>
      <c r="E130" s="159" t="s">
        <v>1</v>
      </c>
      <c r="F130" s="160" t="s">
        <v>135</v>
      </c>
      <c r="H130" s="161">
        <v>4032.9</v>
      </c>
      <c r="I130" s="162"/>
      <c r="L130" s="158"/>
      <c r="M130" s="163"/>
      <c r="N130" s="164"/>
      <c r="O130" s="164"/>
      <c r="P130" s="164"/>
      <c r="Q130" s="164"/>
      <c r="R130" s="164"/>
      <c r="S130" s="164"/>
      <c r="T130" s="165"/>
      <c r="AT130" s="159" t="s">
        <v>116</v>
      </c>
      <c r="AU130" s="159" t="s">
        <v>79</v>
      </c>
      <c r="AV130" s="13" t="s">
        <v>79</v>
      </c>
      <c r="AW130" s="13" t="s">
        <v>29</v>
      </c>
      <c r="AX130" s="13" t="s">
        <v>77</v>
      </c>
      <c r="AY130" s="159" t="s">
        <v>105</v>
      </c>
    </row>
    <row r="131" spans="1:65" s="2" customFormat="1" ht="37.9" customHeight="1">
      <c r="A131" s="31"/>
      <c r="B131" s="138"/>
      <c r="C131" s="139" t="s">
        <v>106</v>
      </c>
      <c r="D131" s="139" t="s">
        <v>108</v>
      </c>
      <c r="E131" s="140" t="s">
        <v>136</v>
      </c>
      <c r="F131" s="141" t="s">
        <v>137</v>
      </c>
      <c r="G131" s="142" t="s">
        <v>138</v>
      </c>
      <c r="H131" s="143">
        <v>3216</v>
      </c>
      <c r="I131" s="144"/>
      <c r="J131" s="145">
        <f>ROUND(I131*H131,2)</f>
        <v>0</v>
      </c>
      <c r="K131" s="146"/>
      <c r="L131" s="32"/>
      <c r="M131" s="147" t="s">
        <v>1</v>
      </c>
      <c r="N131" s="148" t="s">
        <v>37</v>
      </c>
      <c r="O131" s="57"/>
      <c r="P131" s="149">
        <f>O131*H131</f>
        <v>0</v>
      </c>
      <c r="Q131" s="149">
        <v>0</v>
      </c>
      <c r="R131" s="149">
        <f>Q131*H131</f>
        <v>0</v>
      </c>
      <c r="S131" s="149">
        <v>0</v>
      </c>
      <c r="T131" s="150">
        <f>S131*H131</f>
        <v>0</v>
      </c>
      <c r="U131" s="31"/>
      <c r="V131" s="31"/>
      <c r="W131" s="31"/>
      <c r="X131" s="31"/>
      <c r="Y131" s="31"/>
      <c r="Z131" s="31"/>
      <c r="AA131" s="31"/>
      <c r="AB131" s="31"/>
      <c r="AC131" s="31"/>
      <c r="AD131" s="31"/>
      <c r="AE131" s="31"/>
      <c r="AR131" s="151" t="s">
        <v>112</v>
      </c>
      <c r="AT131" s="151" t="s">
        <v>108</v>
      </c>
      <c r="AU131" s="151" t="s">
        <v>79</v>
      </c>
      <c r="AY131" s="16" t="s">
        <v>105</v>
      </c>
      <c r="BE131" s="152">
        <f>IF(N131="základní",J131,0)</f>
        <v>0</v>
      </c>
      <c r="BF131" s="152">
        <f>IF(N131="snížená",J131,0)</f>
        <v>0</v>
      </c>
      <c r="BG131" s="152">
        <f>IF(N131="zákl. přenesená",J131,0)</f>
        <v>0</v>
      </c>
      <c r="BH131" s="152">
        <f>IF(N131="sníž. přenesená",J131,0)</f>
        <v>0</v>
      </c>
      <c r="BI131" s="152">
        <f>IF(N131="nulová",J131,0)</f>
        <v>0</v>
      </c>
      <c r="BJ131" s="16" t="s">
        <v>77</v>
      </c>
      <c r="BK131" s="152">
        <f>ROUND(I131*H131,2)</f>
        <v>0</v>
      </c>
      <c r="BL131" s="16" t="s">
        <v>112</v>
      </c>
      <c r="BM131" s="151" t="s">
        <v>139</v>
      </c>
    </row>
    <row r="132" spans="1:65" s="2" customFormat="1" ht="107.25">
      <c r="A132" s="31"/>
      <c r="B132" s="32"/>
      <c r="C132" s="31"/>
      <c r="D132" s="153" t="s">
        <v>114</v>
      </c>
      <c r="E132" s="31"/>
      <c r="F132" s="154" t="s">
        <v>140</v>
      </c>
      <c r="G132" s="31"/>
      <c r="H132" s="31"/>
      <c r="I132" s="155"/>
      <c r="J132" s="31"/>
      <c r="K132" s="31"/>
      <c r="L132" s="32"/>
      <c r="M132" s="156"/>
      <c r="N132" s="157"/>
      <c r="O132" s="57"/>
      <c r="P132" s="57"/>
      <c r="Q132" s="57"/>
      <c r="R132" s="57"/>
      <c r="S132" s="57"/>
      <c r="T132" s="58"/>
      <c r="U132" s="31"/>
      <c r="V132" s="31"/>
      <c r="W132" s="31"/>
      <c r="X132" s="31"/>
      <c r="Y132" s="31"/>
      <c r="Z132" s="31"/>
      <c r="AA132" s="31"/>
      <c r="AB132" s="31"/>
      <c r="AC132" s="31"/>
      <c r="AD132" s="31"/>
      <c r="AE132" s="31"/>
      <c r="AT132" s="16" t="s">
        <v>114</v>
      </c>
      <c r="AU132" s="16" t="s">
        <v>79</v>
      </c>
    </row>
    <row r="133" spans="1:65" s="13" customFormat="1" ht="11.25">
      <c r="B133" s="158"/>
      <c r="D133" s="153" t="s">
        <v>116</v>
      </c>
      <c r="E133" s="159" t="s">
        <v>1</v>
      </c>
      <c r="F133" s="160" t="s">
        <v>141</v>
      </c>
      <c r="H133" s="161">
        <v>3216</v>
      </c>
      <c r="I133" s="162"/>
      <c r="L133" s="158"/>
      <c r="M133" s="163"/>
      <c r="N133" s="164"/>
      <c r="O133" s="164"/>
      <c r="P133" s="164"/>
      <c r="Q133" s="164"/>
      <c r="R133" s="164"/>
      <c r="S133" s="164"/>
      <c r="T133" s="165"/>
      <c r="AT133" s="159" t="s">
        <v>116</v>
      </c>
      <c r="AU133" s="159" t="s">
        <v>79</v>
      </c>
      <c r="AV133" s="13" t="s">
        <v>79</v>
      </c>
      <c r="AW133" s="13" t="s">
        <v>29</v>
      </c>
      <c r="AX133" s="13" t="s">
        <v>77</v>
      </c>
      <c r="AY133" s="159" t="s">
        <v>105</v>
      </c>
    </row>
    <row r="134" spans="1:65" s="2" customFormat="1" ht="37.9" customHeight="1">
      <c r="A134" s="31"/>
      <c r="B134" s="138"/>
      <c r="C134" s="139" t="s">
        <v>142</v>
      </c>
      <c r="D134" s="139" t="s">
        <v>108</v>
      </c>
      <c r="E134" s="140" t="s">
        <v>143</v>
      </c>
      <c r="F134" s="141" t="s">
        <v>144</v>
      </c>
      <c r="G134" s="142" t="s">
        <v>138</v>
      </c>
      <c r="H134" s="143">
        <v>910</v>
      </c>
      <c r="I134" s="144"/>
      <c r="J134" s="145">
        <f>ROUND(I134*H134,2)</f>
        <v>0</v>
      </c>
      <c r="K134" s="146"/>
      <c r="L134" s="32"/>
      <c r="M134" s="147" t="s">
        <v>1</v>
      </c>
      <c r="N134" s="148" t="s">
        <v>37</v>
      </c>
      <c r="O134" s="57"/>
      <c r="P134" s="149">
        <f>O134*H134</f>
        <v>0</v>
      </c>
      <c r="Q134" s="149">
        <v>0</v>
      </c>
      <c r="R134" s="149">
        <f>Q134*H134</f>
        <v>0</v>
      </c>
      <c r="S134" s="149">
        <v>0</v>
      </c>
      <c r="T134" s="150">
        <f>S134*H134</f>
        <v>0</v>
      </c>
      <c r="U134" s="31"/>
      <c r="V134" s="31"/>
      <c r="W134" s="31"/>
      <c r="X134" s="31"/>
      <c r="Y134" s="31"/>
      <c r="Z134" s="31"/>
      <c r="AA134" s="31"/>
      <c r="AB134" s="31"/>
      <c r="AC134" s="31"/>
      <c r="AD134" s="31"/>
      <c r="AE134" s="31"/>
      <c r="AR134" s="151" t="s">
        <v>112</v>
      </c>
      <c r="AT134" s="151" t="s">
        <v>108</v>
      </c>
      <c r="AU134" s="151" t="s">
        <v>79</v>
      </c>
      <c r="AY134" s="16" t="s">
        <v>105</v>
      </c>
      <c r="BE134" s="152">
        <f>IF(N134="základní",J134,0)</f>
        <v>0</v>
      </c>
      <c r="BF134" s="152">
        <f>IF(N134="snížená",J134,0)</f>
        <v>0</v>
      </c>
      <c r="BG134" s="152">
        <f>IF(N134="zákl. přenesená",J134,0)</f>
        <v>0</v>
      </c>
      <c r="BH134" s="152">
        <f>IF(N134="sníž. přenesená",J134,0)</f>
        <v>0</v>
      </c>
      <c r="BI134" s="152">
        <f>IF(N134="nulová",J134,0)</f>
        <v>0</v>
      </c>
      <c r="BJ134" s="16" t="s">
        <v>77</v>
      </c>
      <c r="BK134" s="152">
        <f>ROUND(I134*H134,2)</f>
        <v>0</v>
      </c>
      <c r="BL134" s="16" t="s">
        <v>112</v>
      </c>
      <c r="BM134" s="151" t="s">
        <v>145</v>
      </c>
    </row>
    <row r="135" spans="1:65" s="2" customFormat="1" ht="107.25">
      <c r="A135" s="31"/>
      <c r="B135" s="32"/>
      <c r="C135" s="31"/>
      <c r="D135" s="153" t="s">
        <v>114</v>
      </c>
      <c r="E135" s="31"/>
      <c r="F135" s="154" t="s">
        <v>146</v>
      </c>
      <c r="G135" s="31"/>
      <c r="H135" s="31"/>
      <c r="I135" s="155"/>
      <c r="J135" s="31"/>
      <c r="K135" s="31"/>
      <c r="L135" s="32"/>
      <c r="M135" s="156"/>
      <c r="N135" s="157"/>
      <c r="O135" s="57"/>
      <c r="P135" s="57"/>
      <c r="Q135" s="57"/>
      <c r="R135" s="57"/>
      <c r="S135" s="57"/>
      <c r="T135" s="58"/>
      <c r="U135" s="31"/>
      <c r="V135" s="31"/>
      <c r="W135" s="31"/>
      <c r="X135" s="31"/>
      <c r="Y135" s="31"/>
      <c r="Z135" s="31"/>
      <c r="AA135" s="31"/>
      <c r="AB135" s="31"/>
      <c r="AC135" s="31"/>
      <c r="AD135" s="31"/>
      <c r="AE135" s="31"/>
      <c r="AT135" s="16" t="s">
        <v>114</v>
      </c>
      <c r="AU135" s="16" t="s">
        <v>79</v>
      </c>
    </row>
    <row r="136" spans="1:65" s="13" customFormat="1" ht="11.25">
      <c r="B136" s="158"/>
      <c r="D136" s="153" t="s">
        <v>116</v>
      </c>
      <c r="E136" s="159" t="s">
        <v>1</v>
      </c>
      <c r="F136" s="160" t="s">
        <v>147</v>
      </c>
      <c r="H136" s="161">
        <v>910</v>
      </c>
      <c r="I136" s="162"/>
      <c r="L136" s="158"/>
      <c r="M136" s="163"/>
      <c r="N136" s="164"/>
      <c r="O136" s="164"/>
      <c r="P136" s="164"/>
      <c r="Q136" s="164"/>
      <c r="R136" s="164"/>
      <c r="S136" s="164"/>
      <c r="T136" s="165"/>
      <c r="AT136" s="159" t="s">
        <v>116</v>
      </c>
      <c r="AU136" s="159" t="s">
        <v>79</v>
      </c>
      <c r="AV136" s="13" t="s">
        <v>79</v>
      </c>
      <c r="AW136" s="13" t="s">
        <v>29</v>
      </c>
      <c r="AX136" s="13" t="s">
        <v>77</v>
      </c>
      <c r="AY136" s="159" t="s">
        <v>105</v>
      </c>
    </row>
    <row r="137" spans="1:65" s="2" customFormat="1" ht="14.45" customHeight="1">
      <c r="A137" s="31"/>
      <c r="B137" s="138"/>
      <c r="C137" s="139" t="s">
        <v>148</v>
      </c>
      <c r="D137" s="139" t="s">
        <v>108</v>
      </c>
      <c r="E137" s="140" t="s">
        <v>149</v>
      </c>
      <c r="F137" s="141" t="s">
        <v>150</v>
      </c>
      <c r="G137" s="142" t="s">
        <v>151</v>
      </c>
      <c r="H137" s="143">
        <v>19</v>
      </c>
      <c r="I137" s="144"/>
      <c r="J137" s="145">
        <f>ROUND(I137*H137,2)</f>
        <v>0</v>
      </c>
      <c r="K137" s="146"/>
      <c r="L137" s="32"/>
      <c r="M137" s="147" t="s">
        <v>1</v>
      </c>
      <c r="N137" s="148" t="s">
        <v>37</v>
      </c>
      <c r="O137" s="57"/>
      <c r="P137" s="149">
        <f>O137*H137</f>
        <v>0</v>
      </c>
      <c r="Q137" s="149">
        <v>0</v>
      </c>
      <c r="R137" s="149">
        <f>Q137*H137</f>
        <v>0</v>
      </c>
      <c r="S137" s="149">
        <v>0</v>
      </c>
      <c r="T137" s="150">
        <f>S137*H137</f>
        <v>0</v>
      </c>
      <c r="U137" s="31"/>
      <c r="V137" s="31"/>
      <c r="W137" s="31"/>
      <c r="X137" s="31"/>
      <c r="Y137" s="31"/>
      <c r="Z137" s="31"/>
      <c r="AA137" s="31"/>
      <c r="AB137" s="31"/>
      <c r="AC137" s="31"/>
      <c r="AD137" s="31"/>
      <c r="AE137" s="31"/>
      <c r="AR137" s="151" t="s">
        <v>112</v>
      </c>
      <c r="AT137" s="151" t="s">
        <v>108</v>
      </c>
      <c r="AU137" s="151" t="s">
        <v>79</v>
      </c>
      <c r="AY137" s="16" t="s">
        <v>105</v>
      </c>
      <c r="BE137" s="152">
        <f>IF(N137="základní",J137,0)</f>
        <v>0</v>
      </c>
      <c r="BF137" s="152">
        <f>IF(N137="snížená",J137,0)</f>
        <v>0</v>
      </c>
      <c r="BG137" s="152">
        <f>IF(N137="zákl. přenesená",J137,0)</f>
        <v>0</v>
      </c>
      <c r="BH137" s="152">
        <f>IF(N137="sníž. přenesená",J137,0)</f>
        <v>0</v>
      </c>
      <c r="BI137" s="152">
        <f>IF(N137="nulová",J137,0)</f>
        <v>0</v>
      </c>
      <c r="BJ137" s="16" t="s">
        <v>77</v>
      </c>
      <c r="BK137" s="152">
        <f>ROUND(I137*H137,2)</f>
        <v>0</v>
      </c>
      <c r="BL137" s="16" t="s">
        <v>112</v>
      </c>
      <c r="BM137" s="151" t="s">
        <v>152</v>
      </c>
    </row>
    <row r="138" spans="1:65" s="2" customFormat="1" ht="39">
      <c r="A138" s="31"/>
      <c r="B138" s="32"/>
      <c r="C138" s="31"/>
      <c r="D138" s="153" t="s">
        <v>114</v>
      </c>
      <c r="E138" s="31"/>
      <c r="F138" s="154" t="s">
        <v>153</v>
      </c>
      <c r="G138" s="31"/>
      <c r="H138" s="31"/>
      <c r="I138" s="155"/>
      <c r="J138" s="31"/>
      <c r="K138" s="31"/>
      <c r="L138" s="32"/>
      <c r="M138" s="156"/>
      <c r="N138" s="157"/>
      <c r="O138" s="57"/>
      <c r="P138" s="57"/>
      <c r="Q138" s="57"/>
      <c r="R138" s="57"/>
      <c r="S138" s="57"/>
      <c r="T138" s="58"/>
      <c r="U138" s="31"/>
      <c r="V138" s="31"/>
      <c r="W138" s="31"/>
      <c r="X138" s="31"/>
      <c r="Y138" s="31"/>
      <c r="Z138" s="31"/>
      <c r="AA138" s="31"/>
      <c r="AB138" s="31"/>
      <c r="AC138" s="31"/>
      <c r="AD138" s="31"/>
      <c r="AE138" s="31"/>
      <c r="AT138" s="16" t="s">
        <v>114</v>
      </c>
      <c r="AU138" s="16" t="s">
        <v>79</v>
      </c>
    </row>
    <row r="139" spans="1:65" s="13" customFormat="1" ht="11.25">
      <c r="B139" s="158"/>
      <c r="D139" s="153" t="s">
        <v>116</v>
      </c>
      <c r="E139" s="159" t="s">
        <v>1</v>
      </c>
      <c r="F139" s="160" t="s">
        <v>154</v>
      </c>
      <c r="H139" s="161">
        <v>19</v>
      </c>
      <c r="I139" s="162"/>
      <c r="L139" s="158"/>
      <c r="M139" s="163"/>
      <c r="N139" s="164"/>
      <c r="O139" s="164"/>
      <c r="P139" s="164"/>
      <c r="Q139" s="164"/>
      <c r="R139" s="164"/>
      <c r="S139" s="164"/>
      <c r="T139" s="165"/>
      <c r="AT139" s="159" t="s">
        <v>116</v>
      </c>
      <c r="AU139" s="159" t="s">
        <v>79</v>
      </c>
      <c r="AV139" s="13" t="s">
        <v>79</v>
      </c>
      <c r="AW139" s="13" t="s">
        <v>29</v>
      </c>
      <c r="AX139" s="13" t="s">
        <v>77</v>
      </c>
      <c r="AY139" s="159" t="s">
        <v>105</v>
      </c>
    </row>
    <row r="140" spans="1:65" s="2" customFormat="1" ht="37.9" customHeight="1">
      <c r="A140" s="31"/>
      <c r="B140" s="138"/>
      <c r="C140" s="139" t="s">
        <v>133</v>
      </c>
      <c r="D140" s="139" t="s">
        <v>108</v>
      </c>
      <c r="E140" s="140" t="s">
        <v>155</v>
      </c>
      <c r="F140" s="141" t="s">
        <v>156</v>
      </c>
      <c r="G140" s="142" t="s">
        <v>138</v>
      </c>
      <c r="H140" s="143">
        <v>910</v>
      </c>
      <c r="I140" s="144"/>
      <c r="J140" s="145">
        <f>ROUND(I140*H140,2)</f>
        <v>0</v>
      </c>
      <c r="K140" s="146"/>
      <c r="L140" s="32"/>
      <c r="M140" s="147" t="s">
        <v>1</v>
      </c>
      <c r="N140" s="148" t="s">
        <v>37</v>
      </c>
      <c r="O140" s="57"/>
      <c r="P140" s="149">
        <f>O140*H140</f>
        <v>0</v>
      </c>
      <c r="Q140" s="149">
        <v>0</v>
      </c>
      <c r="R140" s="149">
        <f>Q140*H140</f>
        <v>0</v>
      </c>
      <c r="S140" s="149">
        <v>0</v>
      </c>
      <c r="T140" s="150">
        <f>S140*H140</f>
        <v>0</v>
      </c>
      <c r="U140" s="31"/>
      <c r="V140" s="31"/>
      <c r="W140" s="31"/>
      <c r="X140" s="31"/>
      <c r="Y140" s="31"/>
      <c r="Z140" s="31"/>
      <c r="AA140" s="31"/>
      <c r="AB140" s="31"/>
      <c r="AC140" s="31"/>
      <c r="AD140" s="31"/>
      <c r="AE140" s="31"/>
      <c r="AR140" s="151" t="s">
        <v>112</v>
      </c>
      <c r="AT140" s="151" t="s">
        <v>108</v>
      </c>
      <c r="AU140" s="151" t="s">
        <v>79</v>
      </c>
      <c r="AY140" s="16" t="s">
        <v>105</v>
      </c>
      <c r="BE140" s="152">
        <f>IF(N140="základní",J140,0)</f>
        <v>0</v>
      </c>
      <c r="BF140" s="152">
        <f>IF(N140="snížená",J140,0)</f>
        <v>0</v>
      </c>
      <c r="BG140" s="152">
        <f>IF(N140="zákl. přenesená",J140,0)</f>
        <v>0</v>
      </c>
      <c r="BH140" s="152">
        <f>IF(N140="sníž. přenesená",J140,0)</f>
        <v>0</v>
      </c>
      <c r="BI140" s="152">
        <f>IF(N140="nulová",J140,0)</f>
        <v>0</v>
      </c>
      <c r="BJ140" s="16" t="s">
        <v>77</v>
      </c>
      <c r="BK140" s="152">
        <f>ROUND(I140*H140,2)</f>
        <v>0</v>
      </c>
      <c r="BL140" s="16" t="s">
        <v>112</v>
      </c>
      <c r="BM140" s="151" t="s">
        <v>157</v>
      </c>
    </row>
    <row r="141" spans="1:65" s="2" customFormat="1" ht="68.25">
      <c r="A141" s="31"/>
      <c r="B141" s="32"/>
      <c r="C141" s="31"/>
      <c r="D141" s="153" t="s">
        <v>114</v>
      </c>
      <c r="E141" s="31"/>
      <c r="F141" s="154" t="s">
        <v>158</v>
      </c>
      <c r="G141" s="31"/>
      <c r="H141" s="31"/>
      <c r="I141" s="155"/>
      <c r="J141" s="31"/>
      <c r="K141" s="31"/>
      <c r="L141" s="32"/>
      <c r="M141" s="156"/>
      <c r="N141" s="157"/>
      <c r="O141" s="57"/>
      <c r="P141" s="57"/>
      <c r="Q141" s="57"/>
      <c r="R141" s="57"/>
      <c r="S141" s="57"/>
      <c r="T141" s="58"/>
      <c r="U141" s="31"/>
      <c r="V141" s="31"/>
      <c r="W141" s="31"/>
      <c r="X141" s="31"/>
      <c r="Y141" s="31"/>
      <c r="Z141" s="31"/>
      <c r="AA141" s="31"/>
      <c r="AB141" s="31"/>
      <c r="AC141" s="31"/>
      <c r="AD141" s="31"/>
      <c r="AE141" s="31"/>
      <c r="AT141" s="16" t="s">
        <v>114</v>
      </c>
      <c r="AU141" s="16" t="s">
        <v>79</v>
      </c>
    </row>
    <row r="142" spans="1:65" s="13" customFormat="1" ht="11.25">
      <c r="B142" s="158"/>
      <c r="D142" s="153" t="s">
        <v>116</v>
      </c>
      <c r="E142" s="159" t="s">
        <v>1</v>
      </c>
      <c r="F142" s="160" t="s">
        <v>147</v>
      </c>
      <c r="H142" s="161">
        <v>910</v>
      </c>
      <c r="I142" s="162"/>
      <c r="L142" s="158"/>
      <c r="M142" s="163"/>
      <c r="N142" s="164"/>
      <c r="O142" s="164"/>
      <c r="P142" s="164"/>
      <c r="Q142" s="164"/>
      <c r="R142" s="164"/>
      <c r="S142" s="164"/>
      <c r="T142" s="165"/>
      <c r="AT142" s="159" t="s">
        <v>116</v>
      </c>
      <c r="AU142" s="159" t="s">
        <v>79</v>
      </c>
      <c r="AV142" s="13" t="s">
        <v>79</v>
      </c>
      <c r="AW142" s="13" t="s">
        <v>29</v>
      </c>
      <c r="AX142" s="13" t="s">
        <v>77</v>
      </c>
      <c r="AY142" s="159" t="s">
        <v>105</v>
      </c>
    </row>
    <row r="143" spans="1:65" s="2" customFormat="1" ht="37.9" customHeight="1">
      <c r="A143" s="31"/>
      <c r="B143" s="138"/>
      <c r="C143" s="139" t="s">
        <v>159</v>
      </c>
      <c r="D143" s="139" t="s">
        <v>108</v>
      </c>
      <c r="E143" s="140" t="s">
        <v>160</v>
      </c>
      <c r="F143" s="141" t="s">
        <v>161</v>
      </c>
      <c r="G143" s="142" t="s">
        <v>138</v>
      </c>
      <c r="H143" s="143">
        <v>3216</v>
      </c>
      <c r="I143" s="144"/>
      <c r="J143" s="145">
        <f>ROUND(I143*H143,2)</f>
        <v>0</v>
      </c>
      <c r="K143" s="146"/>
      <c r="L143" s="32"/>
      <c r="M143" s="147" t="s">
        <v>1</v>
      </c>
      <c r="N143" s="148" t="s">
        <v>37</v>
      </c>
      <c r="O143" s="57"/>
      <c r="P143" s="149">
        <f>O143*H143</f>
        <v>0</v>
      </c>
      <c r="Q143" s="149">
        <v>0</v>
      </c>
      <c r="R143" s="149">
        <f>Q143*H143</f>
        <v>0</v>
      </c>
      <c r="S143" s="149">
        <v>0</v>
      </c>
      <c r="T143" s="150">
        <f>S143*H143</f>
        <v>0</v>
      </c>
      <c r="U143" s="31"/>
      <c r="V143" s="31"/>
      <c r="W143" s="31"/>
      <c r="X143" s="31"/>
      <c r="Y143" s="31"/>
      <c r="Z143" s="31"/>
      <c r="AA143" s="31"/>
      <c r="AB143" s="31"/>
      <c r="AC143" s="31"/>
      <c r="AD143" s="31"/>
      <c r="AE143" s="31"/>
      <c r="AR143" s="151" t="s">
        <v>112</v>
      </c>
      <c r="AT143" s="151" t="s">
        <v>108</v>
      </c>
      <c r="AU143" s="151" t="s">
        <v>79</v>
      </c>
      <c r="AY143" s="16" t="s">
        <v>105</v>
      </c>
      <c r="BE143" s="152">
        <f>IF(N143="základní",J143,0)</f>
        <v>0</v>
      </c>
      <c r="BF143" s="152">
        <f>IF(N143="snížená",J143,0)</f>
        <v>0</v>
      </c>
      <c r="BG143" s="152">
        <f>IF(N143="zákl. přenesená",J143,0)</f>
        <v>0</v>
      </c>
      <c r="BH143" s="152">
        <f>IF(N143="sníž. přenesená",J143,0)</f>
        <v>0</v>
      </c>
      <c r="BI143" s="152">
        <f>IF(N143="nulová",J143,0)</f>
        <v>0</v>
      </c>
      <c r="BJ143" s="16" t="s">
        <v>77</v>
      </c>
      <c r="BK143" s="152">
        <f>ROUND(I143*H143,2)</f>
        <v>0</v>
      </c>
      <c r="BL143" s="16" t="s">
        <v>112</v>
      </c>
      <c r="BM143" s="151" t="s">
        <v>162</v>
      </c>
    </row>
    <row r="144" spans="1:65" s="2" customFormat="1" ht="68.25">
      <c r="A144" s="31"/>
      <c r="B144" s="32"/>
      <c r="C144" s="31"/>
      <c r="D144" s="153" t="s">
        <v>114</v>
      </c>
      <c r="E144" s="31"/>
      <c r="F144" s="154" t="s">
        <v>163</v>
      </c>
      <c r="G144" s="31"/>
      <c r="H144" s="31"/>
      <c r="I144" s="155"/>
      <c r="J144" s="31"/>
      <c r="K144" s="31"/>
      <c r="L144" s="32"/>
      <c r="M144" s="156"/>
      <c r="N144" s="157"/>
      <c r="O144" s="57"/>
      <c r="P144" s="57"/>
      <c r="Q144" s="57"/>
      <c r="R144" s="57"/>
      <c r="S144" s="57"/>
      <c r="T144" s="58"/>
      <c r="U144" s="31"/>
      <c r="V144" s="31"/>
      <c r="W144" s="31"/>
      <c r="X144" s="31"/>
      <c r="Y144" s="31"/>
      <c r="Z144" s="31"/>
      <c r="AA144" s="31"/>
      <c r="AB144" s="31"/>
      <c r="AC144" s="31"/>
      <c r="AD144" s="31"/>
      <c r="AE144" s="31"/>
      <c r="AT144" s="16" t="s">
        <v>114</v>
      </c>
      <c r="AU144" s="16" t="s">
        <v>79</v>
      </c>
    </row>
    <row r="145" spans="1:65" s="13" customFormat="1" ht="11.25">
      <c r="B145" s="158"/>
      <c r="D145" s="153" t="s">
        <v>116</v>
      </c>
      <c r="E145" s="159" t="s">
        <v>1</v>
      </c>
      <c r="F145" s="160" t="s">
        <v>164</v>
      </c>
      <c r="H145" s="161">
        <v>3216</v>
      </c>
      <c r="I145" s="162"/>
      <c r="L145" s="158"/>
      <c r="M145" s="163"/>
      <c r="N145" s="164"/>
      <c r="O145" s="164"/>
      <c r="P145" s="164"/>
      <c r="Q145" s="164"/>
      <c r="R145" s="164"/>
      <c r="S145" s="164"/>
      <c r="T145" s="165"/>
      <c r="AT145" s="159" t="s">
        <v>116</v>
      </c>
      <c r="AU145" s="159" t="s">
        <v>79</v>
      </c>
      <c r="AV145" s="13" t="s">
        <v>79</v>
      </c>
      <c r="AW145" s="13" t="s">
        <v>29</v>
      </c>
      <c r="AX145" s="13" t="s">
        <v>77</v>
      </c>
      <c r="AY145" s="159" t="s">
        <v>105</v>
      </c>
    </row>
    <row r="146" spans="1:65" s="2" customFormat="1" ht="14.45" customHeight="1">
      <c r="A146" s="31"/>
      <c r="B146" s="138"/>
      <c r="C146" s="139" t="s">
        <v>165</v>
      </c>
      <c r="D146" s="139" t="s">
        <v>108</v>
      </c>
      <c r="E146" s="140" t="s">
        <v>166</v>
      </c>
      <c r="F146" s="141" t="s">
        <v>167</v>
      </c>
      <c r="G146" s="142" t="s">
        <v>138</v>
      </c>
      <c r="H146" s="143">
        <v>910</v>
      </c>
      <c r="I146" s="144"/>
      <c r="J146" s="145">
        <f>ROUND(I146*H146,2)</f>
        <v>0</v>
      </c>
      <c r="K146" s="146"/>
      <c r="L146" s="32"/>
      <c r="M146" s="147" t="s">
        <v>1</v>
      </c>
      <c r="N146" s="148" t="s">
        <v>37</v>
      </c>
      <c r="O146" s="57"/>
      <c r="P146" s="149">
        <f>O146*H146</f>
        <v>0</v>
      </c>
      <c r="Q146" s="149">
        <v>0</v>
      </c>
      <c r="R146" s="149">
        <f>Q146*H146</f>
        <v>0</v>
      </c>
      <c r="S146" s="149">
        <v>0</v>
      </c>
      <c r="T146" s="150">
        <f>S146*H146</f>
        <v>0</v>
      </c>
      <c r="U146" s="31"/>
      <c r="V146" s="31"/>
      <c r="W146" s="31"/>
      <c r="X146" s="31"/>
      <c r="Y146" s="31"/>
      <c r="Z146" s="31"/>
      <c r="AA146" s="31"/>
      <c r="AB146" s="31"/>
      <c r="AC146" s="31"/>
      <c r="AD146" s="31"/>
      <c r="AE146" s="31"/>
      <c r="AR146" s="151" t="s">
        <v>112</v>
      </c>
      <c r="AT146" s="151" t="s">
        <v>108</v>
      </c>
      <c r="AU146" s="151" t="s">
        <v>79</v>
      </c>
      <c r="AY146" s="16" t="s">
        <v>105</v>
      </c>
      <c r="BE146" s="152">
        <f>IF(N146="základní",J146,0)</f>
        <v>0</v>
      </c>
      <c r="BF146" s="152">
        <f>IF(N146="snížená",J146,0)</f>
        <v>0</v>
      </c>
      <c r="BG146" s="152">
        <f>IF(N146="zákl. přenesená",J146,0)</f>
        <v>0</v>
      </c>
      <c r="BH146" s="152">
        <f>IF(N146="sníž. přenesená",J146,0)</f>
        <v>0</v>
      </c>
      <c r="BI146" s="152">
        <f>IF(N146="nulová",J146,0)</f>
        <v>0</v>
      </c>
      <c r="BJ146" s="16" t="s">
        <v>77</v>
      </c>
      <c r="BK146" s="152">
        <f>ROUND(I146*H146,2)</f>
        <v>0</v>
      </c>
      <c r="BL146" s="16" t="s">
        <v>112</v>
      </c>
      <c r="BM146" s="151" t="s">
        <v>168</v>
      </c>
    </row>
    <row r="147" spans="1:65" s="2" customFormat="1" ht="29.25">
      <c r="A147" s="31"/>
      <c r="B147" s="32"/>
      <c r="C147" s="31"/>
      <c r="D147" s="153" t="s">
        <v>114</v>
      </c>
      <c r="E147" s="31"/>
      <c r="F147" s="154" t="s">
        <v>169</v>
      </c>
      <c r="G147" s="31"/>
      <c r="H147" s="31"/>
      <c r="I147" s="155"/>
      <c r="J147" s="31"/>
      <c r="K147" s="31"/>
      <c r="L147" s="32"/>
      <c r="M147" s="156"/>
      <c r="N147" s="157"/>
      <c r="O147" s="57"/>
      <c r="P147" s="57"/>
      <c r="Q147" s="57"/>
      <c r="R147" s="57"/>
      <c r="S147" s="57"/>
      <c r="T147" s="58"/>
      <c r="U147" s="31"/>
      <c r="V147" s="31"/>
      <c r="W147" s="31"/>
      <c r="X147" s="31"/>
      <c r="Y147" s="31"/>
      <c r="Z147" s="31"/>
      <c r="AA147" s="31"/>
      <c r="AB147" s="31"/>
      <c r="AC147" s="31"/>
      <c r="AD147" s="31"/>
      <c r="AE147" s="31"/>
      <c r="AT147" s="16" t="s">
        <v>114</v>
      </c>
      <c r="AU147" s="16" t="s">
        <v>79</v>
      </c>
    </row>
    <row r="148" spans="1:65" s="13" customFormat="1" ht="11.25">
      <c r="B148" s="158"/>
      <c r="D148" s="153" t="s">
        <v>116</v>
      </c>
      <c r="E148" s="159" t="s">
        <v>1</v>
      </c>
      <c r="F148" s="160" t="s">
        <v>170</v>
      </c>
      <c r="H148" s="161">
        <v>910</v>
      </c>
      <c r="I148" s="162"/>
      <c r="L148" s="158"/>
      <c r="M148" s="163"/>
      <c r="N148" s="164"/>
      <c r="O148" s="164"/>
      <c r="P148" s="164"/>
      <c r="Q148" s="164"/>
      <c r="R148" s="164"/>
      <c r="S148" s="164"/>
      <c r="T148" s="165"/>
      <c r="AT148" s="159" t="s">
        <v>116</v>
      </c>
      <c r="AU148" s="159" t="s">
        <v>79</v>
      </c>
      <c r="AV148" s="13" t="s">
        <v>79</v>
      </c>
      <c r="AW148" s="13" t="s">
        <v>29</v>
      </c>
      <c r="AX148" s="13" t="s">
        <v>77</v>
      </c>
      <c r="AY148" s="159" t="s">
        <v>105</v>
      </c>
    </row>
    <row r="149" spans="1:65" s="2" customFormat="1" ht="24.2" customHeight="1">
      <c r="A149" s="31"/>
      <c r="B149" s="138"/>
      <c r="C149" s="139" t="s">
        <v>171</v>
      </c>
      <c r="D149" s="139" t="s">
        <v>108</v>
      </c>
      <c r="E149" s="140" t="s">
        <v>172</v>
      </c>
      <c r="F149" s="141" t="s">
        <v>173</v>
      </c>
      <c r="G149" s="142" t="s">
        <v>174</v>
      </c>
      <c r="H149" s="143">
        <v>0.13300000000000001</v>
      </c>
      <c r="I149" s="144"/>
      <c r="J149" s="145">
        <f>ROUND(I149*H149,2)</f>
        <v>0</v>
      </c>
      <c r="K149" s="146"/>
      <c r="L149" s="32"/>
      <c r="M149" s="147" t="s">
        <v>1</v>
      </c>
      <c r="N149" s="148" t="s">
        <v>37</v>
      </c>
      <c r="O149" s="57"/>
      <c r="P149" s="149">
        <f>O149*H149</f>
        <v>0</v>
      </c>
      <c r="Q149" s="149">
        <v>0</v>
      </c>
      <c r="R149" s="149">
        <f>Q149*H149</f>
        <v>0</v>
      </c>
      <c r="S149" s="149">
        <v>0</v>
      </c>
      <c r="T149" s="150">
        <f>S149*H149</f>
        <v>0</v>
      </c>
      <c r="U149" s="31"/>
      <c r="V149" s="31"/>
      <c r="W149" s="31"/>
      <c r="X149" s="31"/>
      <c r="Y149" s="31"/>
      <c r="Z149" s="31"/>
      <c r="AA149" s="31"/>
      <c r="AB149" s="31"/>
      <c r="AC149" s="31"/>
      <c r="AD149" s="31"/>
      <c r="AE149" s="31"/>
      <c r="AR149" s="151" t="s">
        <v>112</v>
      </c>
      <c r="AT149" s="151" t="s">
        <v>108</v>
      </c>
      <c r="AU149" s="151" t="s">
        <v>79</v>
      </c>
      <c r="AY149" s="16" t="s">
        <v>105</v>
      </c>
      <c r="BE149" s="152">
        <f>IF(N149="základní",J149,0)</f>
        <v>0</v>
      </c>
      <c r="BF149" s="152">
        <f>IF(N149="snížená",J149,0)</f>
        <v>0</v>
      </c>
      <c r="BG149" s="152">
        <f>IF(N149="zákl. přenesená",J149,0)</f>
        <v>0</v>
      </c>
      <c r="BH149" s="152">
        <f>IF(N149="sníž. přenesená",J149,0)</f>
        <v>0</v>
      </c>
      <c r="BI149" s="152">
        <f>IF(N149="nulová",J149,0)</f>
        <v>0</v>
      </c>
      <c r="BJ149" s="16" t="s">
        <v>77</v>
      </c>
      <c r="BK149" s="152">
        <f>ROUND(I149*H149,2)</f>
        <v>0</v>
      </c>
      <c r="BL149" s="16" t="s">
        <v>112</v>
      </c>
      <c r="BM149" s="151" t="s">
        <v>175</v>
      </c>
    </row>
    <row r="150" spans="1:65" s="2" customFormat="1" ht="48.75">
      <c r="A150" s="31"/>
      <c r="B150" s="32"/>
      <c r="C150" s="31"/>
      <c r="D150" s="153" t="s">
        <v>114</v>
      </c>
      <c r="E150" s="31"/>
      <c r="F150" s="154" t="s">
        <v>176</v>
      </c>
      <c r="G150" s="31"/>
      <c r="H150" s="31"/>
      <c r="I150" s="155"/>
      <c r="J150" s="31"/>
      <c r="K150" s="31"/>
      <c r="L150" s="32"/>
      <c r="M150" s="156"/>
      <c r="N150" s="157"/>
      <c r="O150" s="57"/>
      <c r="P150" s="57"/>
      <c r="Q150" s="57"/>
      <c r="R150" s="57"/>
      <c r="S150" s="57"/>
      <c r="T150" s="58"/>
      <c r="U150" s="31"/>
      <c r="V150" s="31"/>
      <c r="W150" s="31"/>
      <c r="X150" s="31"/>
      <c r="Y150" s="31"/>
      <c r="Z150" s="31"/>
      <c r="AA150" s="31"/>
      <c r="AB150" s="31"/>
      <c r="AC150" s="31"/>
      <c r="AD150" s="31"/>
      <c r="AE150" s="31"/>
      <c r="AT150" s="16" t="s">
        <v>114</v>
      </c>
      <c r="AU150" s="16" t="s">
        <v>79</v>
      </c>
    </row>
    <row r="151" spans="1:65" s="13" customFormat="1" ht="11.25">
      <c r="B151" s="158"/>
      <c r="D151" s="153" t="s">
        <v>116</v>
      </c>
      <c r="E151" s="159" t="s">
        <v>1</v>
      </c>
      <c r="F151" s="160" t="s">
        <v>177</v>
      </c>
      <c r="H151" s="161">
        <v>0.13300000000000001</v>
      </c>
      <c r="I151" s="162"/>
      <c r="L151" s="158"/>
      <c r="M151" s="163"/>
      <c r="N151" s="164"/>
      <c r="O151" s="164"/>
      <c r="P151" s="164"/>
      <c r="Q151" s="164"/>
      <c r="R151" s="164"/>
      <c r="S151" s="164"/>
      <c r="T151" s="165"/>
      <c r="AT151" s="159" t="s">
        <v>116</v>
      </c>
      <c r="AU151" s="159" t="s">
        <v>79</v>
      </c>
      <c r="AV151" s="13" t="s">
        <v>79</v>
      </c>
      <c r="AW151" s="13" t="s">
        <v>29</v>
      </c>
      <c r="AX151" s="13" t="s">
        <v>77</v>
      </c>
      <c r="AY151" s="159" t="s">
        <v>105</v>
      </c>
    </row>
    <row r="152" spans="1:65" s="2" customFormat="1" ht="24.2" customHeight="1">
      <c r="A152" s="31"/>
      <c r="B152" s="138"/>
      <c r="C152" s="139" t="s">
        <v>178</v>
      </c>
      <c r="D152" s="139" t="s">
        <v>108</v>
      </c>
      <c r="E152" s="140" t="s">
        <v>179</v>
      </c>
      <c r="F152" s="141" t="s">
        <v>180</v>
      </c>
      <c r="G152" s="142" t="s">
        <v>174</v>
      </c>
      <c r="H152" s="143">
        <v>1.7000000000000001E-2</v>
      </c>
      <c r="I152" s="144"/>
      <c r="J152" s="145">
        <f>ROUND(I152*H152,2)</f>
        <v>0</v>
      </c>
      <c r="K152" s="146"/>
      <c r="L152" s="32"/>
      <c r="M152" s="147" t="s">
        <v>1</v>
      </c>
      <c r="N152" s="148" t="s">
        <v>37</v>
      </c>
      <c r="O152" s="57"/>
      <c r="P152" s="149">
        <f>O152*H152</f>
        <v>0</v>
      </c>
      <c r="Q152" s="149">
        <v>0</v>
      </c>
      <c r="R152" s="149">
        <f>Q152*H152</f>
        <v>0</v>
      </c>
      <c r="S152" s="149">
        <v>0</v>
      </c>
      <c r="T152" s="150">
        <f>S152*H152</f>
        <v>0</v>
      </c>
      <c r="U152" s="31"/>
      <c r="V152" s="31"/>
      <c r="W152" s="31"/>
      <c r="X152" s="31"/>
      <c r="Y152" s="31"/>
      <c r="Z152" s="31"/>
      <c r="AA152" s="31"/>
      <c r="AB152" s="31"/>
      <c r="AC152" s="31"/>
      <c r="AD152" s="31"/>
      <c r="AE152" s="31"/>
      <c r="AR152" s="151" t="s">
        <v>112</v>
      </c>
      <c r="AT152" s="151" t="s">
        <v>108</v>
      </c>
      <c r="AU152" s="151" t="s">
        <v>79</v>
      </c>
      <c r="AY152" s="16" t="s">
        <v>105</v>
      </c>
      <c r="BE152" s="152">
        <f>IF(N152="základní",J152,0)</f>
        <v>0</v>
      </c>
      <c r="BF152" s="152">
        <f>IF(N152="snížená",J152,0)</f>
        <v>0</v>
      </c>
      <c r="BG152" s="152">
        <f>IF(N152="zákl. přenesená",J152,0)</f>
        <v>0</v>
      </c>
      <c r="BH152" s="152">
        <f>IF(N152="sníž. přenesená",J152,0)</f>
        <v>0</v>
      </c>
      <c r="BI152" s="152">
        <f>IF(N152="nulová",J152,0)</f>
        <v>0</v>
      </c>
      <c r="BJ152" s="16" t="s">
        <v>77</v>
      </c>
      <c r="BK152" s="152">
        <f>ROUND(I152*H152,2)</f>
        <v>0</v>
      </c>
      <c r="BL152" s="16" t="s">
        <v>112</v>
      </c>
      <c r="BM152" s="151" t="s">
        <v>181</v>
      </c>
    </row>
    <row r="153" spans="1:65" s="2" customFormat="1" ht="48.75">
      <c r="A153" s="31"/>
      <c r="B153" s="32"/>
      <c r="C153" s="31"/>
      <c r="D153" s="153" t="s">
        <v>114</v>
      </c>
      <c r="E153" s="31"/>
      <c r="F153" s="154" t="s">
        <v>182</v>
      </c>
      <c r="G153" s="31"/>
      <c r="H153" s="31"/>
      <c r="I153" s="155"/>
      <c r="J153" s="31"/>
      <c r="K153" s="31"/>
      <c r="L153" s="32"/>
      <c r="M153" s="156"/>
      <c r="N153" s="157"/>
      <c r="O153" s="57"/>
      <c r="P153" s="57"/>
      <c r="Q153" s="57"/>
      <c r="R153" s="57"/>
      <c r="S153" s="57"/>
      <c r="T153" s="58"/>
      <c r="U153" s="31"/>
      <c r="V153" s="31"/>
      <c r="W153" s="31"/>
      <c r="X153" s="31"/>
      <c r="Y153" s="31"/>
      <c r="Z153" s="31"/>
      <c r="AA153" s="31"/>
      <c r="AB153" s="31"/>
      <c r="AC153" s="31"/>
      <c r="AD153" s="31"/>
      <c r="AE153" s="31"/>
      <c r="AT153" s="16" t="s">
        <v>114</v>
      </c>
      <c r="AU153" s="16" t="s">
        <v>79</v>
      </c>
    </row>
    <row r="154" spans="1:65" s="13" customFormat="1" ht="11.25">
      <c r="B154" s="158"/>
      <c r="D154" s="153" t="s">
        <v>116</v>
      </c>
      <c r="E154" s="159" t="s">
        <v>1</v>
      </c>
      <c r="F154" s="160" t="s">
        <v>183</v>
      </c>
      <c r="H154" s="161">
        <v>1.7000000000000001E-2</v>
      </c>
      <c r="I154" s="162"/>
      <c r="L154" s="158"/>
      <c r="M154" s="163"/>
      <c r="N154" s="164"/>
      <c r="O154" s="164"/>
      <c r="P154" s="164"/>
      <c r="Q154" s="164"/>
      <c r="R154" s="164"/>
      <c r="S154" s="164"/>
      <c r="T154" s="165"/>
      <c r="AT154" s="159" t="s">
        <v>116</v>
      </c>
      <c r="AU154" s="159" t="s">
        <v>79</v>
      </c>
      <c r="AV154" s="13" t="s">
        <v>79</v>
      </c>
      <c r="AW154" s="13" t="s">
        <v>29</v>
      </c>
      <c r="AX154" s="13" t="s">
        <v>77</v>
      </c>
      <c r="AY154" s="159" t="s">
        <v>105</v>
      </c>
    </row>
    <row r="155" spans="1:65" s="2" customFormat="1" ht="24.2" customHeight="1">
      <c r="A155" s="31"/>
      <c r="B155" s="138"/>
      <c r="C155" s="139" t="s">
        <v>184</v>
      </c>
      <c r="D155" s="139" t="s">
        <v>108</v>
      </c>
      <c r="E155" s="140" t="s">
        <v>185</v>
      </c>
      <c r="F155" s="141" t="s">
        <v>186</v>
      </c>
      <c r="G155" s="142" t="s">
        <v>174</v>
      </c>
      <c r="H155" s="143">
        <v>0.15</v>
      </c>
      <c r="I155" s="144"/>
      <c r="J155" s="145">
        <f>ROUND(I155*H155,2)</f>
        <v>0</v>
      </c>
      <c r="K155" s="146"/>
      <c r="L155" s="32"/>
      <c r="M155" s="147" t="s">
        <v>1</v>
      </c>
      <c r="N155" s="148" t="s">
        <v>37</v>
      </c>
      <c r="O155" s="57"/>
      <c r="P155" s="149">
        <f>O155*H155</f>
        <v>0</v>
      </c>
      <c r="Q155" s="149">
        <v>0</v>
      </c>
      <c r="R155" s="149">
        <f>Q155*H155</f>
        <v>0</v>
      </c>
      <c r="S155" s="149">
        <v>0</v>
      </c>
      <c r="T155" s="150">
        <f>S155*H155</f>
        <v>0</v>
      </c>
      <c r="U155" s="31"/>
      <c r="V155" s="31"/>
      <c r="W155" s="31"/>
      <c r="X155" s="31"/>
      <c r="Y155" s="31"/>
      <c r="Z155" s="31"/>
      <c r="AA155" s="31"/>
      <c r="AB155" s="31"/>
      <c r="AC155" s="31"/>
      <c r="AD155" s="31"/>
      <c r="AE155" s="31"/>
      <c r="AR155" s="151" t="s">
        <v>112</v>
      </c>
      <c r="AT155" s="151" t="s">
        <v>108</v>
      </c>
      <c r="AU155" s="151" t="s">
        <v>79</v>
      </c>
      <c r="AY155" s="16" t="s">
        <v>105</v>
      </c>
      <c r="BE155" s="152">
        <f>IF(N155="základní",J155,0)</f>
        <v>0</v>
      </c>
      <c r="BF155" s="152">
        <f>IF(N155="snížená",J155,0)</f>
        <v>0</v>
      </c>
      <c r="BG155" s="152">
        <f>IF(N155="zákl. přenesená",J155,0)</f>
        <v>0</v>
      </c>
      <c r="BH155" s="152">
        <f>IF(N155="sníž. přenesená",J155,0)</f>
        <v>0</v>
      </c>
      <c r="BI155" s="152">
        <f>IF(N155="nulová",J155,0)</f>
        <v>0</v>
      </c>
      <c r="BJ155" s="16" t="s">
        <v>77</v>
      </c>
      <c r="BK155" s="152">
        <f>ROUND(I155*H155,2)</f>
        <v>0</v>
      </c>
      <c r="BL155" s="16" t="s">
        <v>112</v>
      </c>
      <c r="BM155" s="151" t="s">
        <v>187</v>
      </c>
    </row>
    <row r="156" spans="1:65" s="2" customFormat="1" ht="58.5">
      <c r="A156" s="31"/>
      <c r="B156" s="32"/>
      <c r="C156" s="31"/>
      <c r="D156" s="153" t="s">
        <v>114</v>
      </c>
      <c r="E156" s="31"/>
      <c r="F156" s="154" t="s">
        <v>188</v>
      </c>
      <c r="G156" s="31"/>
      <c r="H156" s="31"/>
      <c r="I156" s="155"/>
      <c r="J156" s="31"/>
      <c r="K156" s="31"/>
      <c r="L156" s="32"/>
      <c r="M156" s="156"/>
      <c r="N156" s="157"/>
      <c r="O156" s="57"/>
      <c r="P156" s="57"/>
      <c r="Q156" s="57"/>
      <c r="R156" s="57"/>
      <c r="S156" s="57"/>
      <c r="T156" s="58"/>
      <c r="U156" s="31"/>
      <c r="V156" s="31"/>
      <c r="W156" s="31"/>
      <c r="X156" s="31"/>
      <c r="Y156" s="31"/>
      <c r="Z156" s="31"/>
      <c r="AA156" s="31"/>
      <c r="AB156" s="31"/>
      <c r="AC156" s="31"/>
      <c r="AD156" s="31"/>
      <c r="AE156" s="31"/>
      <c r="AT156" s="16" t="s">
        <v>114</v>
      </c>
      <c r="AU156" s="16" t="s">
        <v>79</v>
      </c>
    </row>
    <row r="157" spans="1:65" s="13" customFormat="1" ht="11.25">
      <c r="B157" s="158"/>
      <c r="D157" s="153" t="s">
        <v>116</v>
      </c>
      <c r="E157" s="159" t="s">
        <v>1</v>
      </c>
      <c r="F157" s="160" t="s">
        <v>189</v>
      </c>
      <c r="H157" s="161">
        <v>0.15</v>
      </c>
      <c r="I157" s="162"/>
      <c r="L157" s="158"/>
      <c r="M157" s="163"/>
      <c r="N157" s="164"/>
      <c r="O157" s="164"/>
      <c r="P157" s="164"/>
      <c r="Q157" s="164"/>
      <c r="R157" s="164"/>
      <c r="S157" s="164"/>
      <c r="T157" s="165"/>
      <c r="AT157" s="159" t="s">
        <v>116</v>
      </c>
      <c r="AU157" s="159" t="s">
        <v>79</v>
      </c>
      <c r="AV157" s="13" t="s">
        <v>79</v>
      </c>
      <c r="AW157" s="13" t="s">
        <v>29</v>
      </c>
      <c r="AX157" s="13" t="s">
        <v>77</v>
      </c>
      <c r="AY157" s="159" t="s">
        <v>105</v>
      </c>
    </row>
    <row r="158" spans="1:65" s="2" customFormat="1" ht="14.45" customHeight="1">
      <c r="A158" s="31"/>
      <c r="B158" s="138"/>
      <c r="C158" s="166" t="s">
        <v>190</v>
      </c>
      <c r="D158" s="166" t="s">
        <v>129</v>
      </c>
      <c r="E158" s="167" t="s">
        <v>191</v>
      </c>
      <c r="F158" s="168" t="s">
        <v>192</v>
      </c>
      <c r="G158" s="169" t="s">
        <v>151</v>
      </c>
      <c r="H158" s="170">
        <v>50</v>
      </c>
      <c r="I158" s="171"/>
      <c r="J158" s="172">
        <f>ROUND(I158*H158,2)</f>
        <v>0</v>
      </c>
      <c r="K158" s="173"/>
      <c r="L158" s="174"/>
      <c r="M158" s="175" t="s">
        <v>1</v>
      </c>
      <c r="N158" s="176" t="s">
        <v>37</v>
      </c>
      <c r="O158" s="57"/>
      <c r="P158" s="149">
        <f>O158*H158</f>
        <v>0</v>
      </c>
      <c r="Q158" s="149">
        <v>4.9390000000000003E-2</v>
      </c>
      <c r="R158" s="149">
        <f>Q158*H158</f>
        <v>2.4695</v>
      </c>
      <c r="S158" s="149">
        <v>0</v>
      </c>
      <c r="T158" s="150">
        <f>S158*H158</f>
        <v>0</v>
      </c>
      <c r="U158" s="31"/>
      <c r="V158" s="31"/>
      <c r="W158" s="31"/>
      <c r="X158" s="31"/>
      <c r="Y158" s="31"/>
      <c r="Z158" s="31"/>
      <c r="AA158" s="31"/>
      <c r="AB158" s="31"/>
      <c r="AC158" s="31"/>
      <c r="AD158" s="31"/>
      <c r="AE158" s="31"/>
      <c r="AR158" s="151" t="s">
        <v>133</v>
      </c>
      <c r="AT158" s="151" t="s">
        <v>129</v>
      </c>
      <c r="AU158" s="151" t="s">
        <v>79</v>
      </c>
      <c r="AY158" s="16" t="s">
        <v>105</v>
      </c>
      <c r="BE158" s="152">
        <f>IF(N158="základní",J158,0)</f>
        <v>0</v>
      </c>
      <c r="BF158" s="152">
        <f>IF(N158="snížená",J158,0)</f>
        <v>0</v>
      </c>
      <c r="BG158" s="152">
        <f>IF(N158="zákl. přenesená",J158,0)</f>
        <v>0</v>
      </c>
      <c r="BH158" s="152">
        <f>IF(N158="sníž. přenesená",J158,0)</f>
        <v>0</v>
      </c>
      <c r="BI158" s="152">
        <f>IF(N158="nulová",J158,0)</f>
        <v>0</v>
      </c>
      <c r="BJ158" s="16" t="s">
        <v>77</v>
      </c>
      <c r="BK158" s="152">
        <f>ROUND(I158*H158,2)</f>
        <v>0</v>
      </c>
      <c r="BL158" s="16" t="s">
        <v>112</v>
      </c>
      <c r="BM158" s="151" t="s">
        <v>193</v>
      </c>
    </row>
    <row r="159" spans="1:65" s="2" customFormat="1" ht="11.25">
      <c r="A159" s="31"/>
      <c r="B159" s="32"/>
      <c r="C159" s="31"/>
      <c r="D159" s="153" t="s">
        <v>114</v>
      </c>
      <c r="E159" s="31"/>
      <c r="F159" s="154" t="s">
        <v>194</v>
      </c>
      <c r="G159" s="31"/>
      <c r="H159" s="31"/>
      <c r="I159" s="155"/>
      <c r="J159" s="31"/>
      <c r="K159" s="31"/>
      <c r="L159" s="32"/>
      <c r="M159" s="156"/>
      <c r="N159" s="157"/>
      <c r="O159" s="57"/>
      <c r="P159" s="57"/>
      <c r="Q159" s="57"/>
      <c r="R159" s="57"/>
      <c r="S159" s="57"/>
      <c r="T159" s="58"/>
      <c r="U159" s="31"/>
      <c r="V159" s="31"/>
      <c r="W159" s="31"/>
      <c r="X159" s="31"/>
      <c r="Y159" s="31"/>
      <c r="Z159" s="31"/>
      <c r="AA159" s="31"/>
      <c r="AB159" s="31"/>
      <c r="AC159" s="31"/>
      <c r="AD159" s="31"/>
      <c r="AE159" s="31"/>
      <c r="AT159" s="16" t="s">
        <v>114</v>
      </c>
      <c r="AU159" s="16" t="s">
        <v>79</v>
      </c>
    </row>
    <row r="160" spans="1:65" s="2" customFormat="1" ht="14.45" customHeight="1">
      <c r="A160" s="31"/>
      <c r="B160" s="138"/>
      <c r="C160" s="166" t="s">
        <v>8</v>
      </c>
      <c r="D160" s="166" t="s">
        <v>129</v>
      </c>
      <c r="E160" s="167" t="s">
        <v>195</v>
      </c>
      <c r="F160" s="168" t="s">
        <v>196</v>
      </c>
      <c r="G160" s="169" t="s">
        <v>138</v>
      </c>
      <c r="H160" s="170">
        <v>14182</v>
      </c>
      <c r="I160" s="171"/>
      <c r="J160" s="172">
        <f>ROUND(I160*H160,2)</f>
        <v>0</v>
      </c>
      <c r="K160" s="173"/>
      <c r="L160" s="174"/>
      <c r="M160" s="175" t="s">
        <v>1</v>
      </c>
      <c r="N160" s="176" t="s">
        <v>37</v>
      </c>
      <c r="O160" s="57"/>
      <c r="P160" s="149">
        <f>O160*H160</f>
        <v>0</v>
      </c>
      <c r="Q160" s="149">
        <v>1.8000000000000001E-4</v>
      </c>
      <c r="R160" s="149">
        <f>Q160*H160</f>
        <v>2.5527600000000001</v>
      </c>
      <c r="S160" s="149">
        <v>0</v>
      </c>
      <c r="T160" s="150">
        <f>S160*H160</f>
        <v>0</v>
      </c>
      <c r="U160" s="31"/>
      <c r="V160" s="31"/>
      <c r="W160" s="31"/>
      <c r="X160" s="31"/>
      <c r="Y160" s="31"/>
      <c r="Z160" s="31"/>
      <c r="AA160" s="31"/>
      <c r="AB160" s="31"/>
      <c r="AC160" s="31"/>
      <c r="AD160" s="31"/>
      <c r="AE160" s="31"/>
      <c r="AR160" s="151" t="s">
        <v>133</v>
      </c>
      <c r="AT160" s="151" t="s">
        <v>129</v>
      </c>
      <c r="AU160" s="151" t="s">
        <v>79</v>
      </c>
      <c r="AY160" s="16" t="s">
        <v>105</v>
      </c>
      <c r="BE160" s="152">
        <f>IF(N160="základní",J160,0)</f>
        <v>0</v>
      </c>
      <c r="BF160" s="152">
        <f>IF(N160="snížená",J160,0)</f>
        <v>0</v>
      </c>
      <c r="BG160" s="152">
        <f>IF(N160="zákl. přenesená",J160,0)</f>
        <v>0</v>
      </c>
      <c r="BH160" s="152">
        <f>IF(N160="sníž. přenesená",J160,0)</f>
        <v>0</v>
      </c>
      <c r="BI160" s="152">
        <f>IF(N160="nulová",J160,0)</f>
        <v>0</v>
      </c>
      <c r="BJ160" s="16" t="s">
        <v>77</v>
      </c>
      <c r="BK160" s="152">
        <f>ROUND(I160*H160,2)</f>
        <v>0</v>
      </c>
      <c r="BL160" s="16" t="s">
        <v>112</v>
      </c>
      <c r="BM160" s="151" t="s">
        <v>197</v>
      </c>
    </row>
    <row r="161" spans="1:65" s="2" customFormat="1" ht="11.25">
      <c r="A161" s="31"/>
      <c r="B161" s="32"/>
      <c r="C161" s="31"/>
      <c r="D161" s="153" t="s">
        <v>114</v>
      </c>
      <c r="E161" s="31"/>
      <c r="F161" s="154" t="s">
        <v>196</v>
      </c>
      <c r="G161" s="31"/>
      <c r="H161" s="31"/>
      <c r="I161" s="155"/>
      <c r="J161" s="31"/>
      <c r="K161" s="31"/>
      <c r="L161" s="32"/>
      <c r="M161" s="156"/>
      <c r="N161" s="157"/>
      <c r="O161" s="57"/>
      <c r="P161" s="57"/>
      <c r="Q161" s="57"/>
      <c r="R161" s="57"/>
      <c r="S161" s="57"/>
      <c r="T161" s="58"/>
      <c r="U161" s="31"/>
      <c r="V161" s="31"/>
      <c r="W161" s="31"/>
      <c r="X161" s="31"/>
      <c r="Y161" s="31"/>
      <c r="Z161" s="31"/>
      <c r="AA161" s="31"/>
      <c r="AB161" s="31"/>
      <c r="AC161" s="31"/>
      <c r="AD161" s="31"/>
      <c r="AE161" s="31"/>
      <c r="AT161" s="16" t="s">
        <v>114</v>
      </c>
      <c r="AU161" s="16" t="s">
        <v>79</v>
      </c>
    </row>
    <row r="162" spans="1:65" s="13" customFormat="1" ht="11.25">
      <c r="B162" s="158"/>
      <c r="D162" s="153" t="s">
        <v>116</v>
      </c>
      <c r="E162" s="159" t="s">
        <v>1</v>
      </c>
      <c r="F162" s="160" t="s">
        <v>198</v>
      </c>
      <c r="H162" s="161">
        <v>14182</v>
      </c>
      <c r="I162" s="162"/>
      <c r="L162" s="158"/>
      <c r="M162" s="163"/>
      <c r="N162" s="164"/>
      <c r="O162" s="164"/>
      <c r="P162" s="164"/>
      <c r="Q162" s="164"/>
      <c r="R162" s="164"/>
      <c r="S162" s="164"/>
      <c r="T162" s="165"/>
      <c r="AT162" s="159" t="s">
        <v>116</v>
      </c>
      <c r="AU162" s="159" t="s">
        <v>79</v>
      </c>
      <c r="AV162" s="13" t="s">
        <v>79</v>
      </c>
      <c r="AW162" s="13" t="s">
        <v>29</v>
      </c>
      <c r="AX162" s="13" t="s">
        <v>72</v>
      </c>
      <c r="AY162" s="159" t="s">
        <v>105</v>
      </c>
    </row>
    <row r="163" spans="1:65" s="14" customFormat="1" ht="11.25">
      <c r="B163" s="177"/>
      <c r="D163" s="153" t="s">
        <v>116</v>
      </c>
      <c r="E163" s="178" t="s">
        <v>1</v>
      </c>
      <c r="F163" s="179" t="s">
        <v>199</v>
      </c>
      <c r="H163" s="180">
        <v>14182</v>
      </c>
      <c r="I163" s="181"/>
      <c r="L163" s="177"/>
      <c r="M163" s="182"/>
      <c r="N163" s="183"/>
      <c r="O163" s="183"/>
      <c r="P163" s="183"/>
      <c r="Q163" s="183"/>
      <c r="R163" s="183"/>
      <c r="S163" s="183"/>
      <c r="T163" s="184"/>
      <c r="AT163" s="178" t="s">
        <v>116</v>
      </c>
      <c r="AU163" s="178" t="s">
        <v>79</v>
      </c>
      <c r="AV163" s="14" t="s">
        <v>112</v>
      </c>
      <c r="AW163" s="14" t="s">
        <v>29</v>
      </c>
      <c r="AX163" s="14" t="s">
        <v>77</v>
      </c>
      <c r="AY163" s="178" t="s">
        <v>105</v>
      </c>
    </row>
    <row r="164" spans="1:65" s="2" customFormat="1" ht="14.45" customHeight="1">
      <c r="A164" s="31"/>
      <c r="B164" s="138"/>
      <c r="C164" s="166" t="s">
        <v>200</v>
      </c>
      <c r="D164" s="166" t="s">
        <v>129</v>
      </c>
      <c r="E164" s="167" t="s">
        <v>201</v>
      </c>
      <c r="F164" s="168" t="s">
        <v>202</v>
      </c>
      <c r="G164" s="169" t="s">
        <v>138</v>
      </c>
      <c r="H164" s="170">
        <v>26536</v>
      </c>
      <c r="I164" s="171"/>
      <c r="J164" s="172">
        <f>ROUND(I164*H164,2)</f>
        <v>0</v>
      </c>
      <c r="K164" s="173"/>
      <c r="L164" s="174"/>
      <c r="M164" s="175" t="s">
        <v>1</v>
      </c>
      <c r="N164" s="176" t="s">
        <v>37</v>
      </c>
      <c r="O164" s="57"/>
      <c r="P164" s="149">
        <f>O164*H164</f>
        <v>0</v>
      </c>
      <c r="Q164" s="149">
        <v>5.6999999999999998E-4</v>
      </c>
      <c r="R164" s="149">
        <f>Q164*H164</f>
        <v>15.12552</v>
      </c>
      <c r="S164" s="149">
        <v>0</v>
      </c>
      <c r="T164" s="150">
        <f>S164*H164</f>
        <v>0</v>
      </c>
      <c r="U164" s="31"/>
      <c r="V164" s="31"/>
      <c r="W164" s="31"/>
      <c r="X164" s="31"/>
      <c r="Y164" s="31"/>
      <c r="Z164" s="31"/>
      <c r="AA164" s="31"/>
      <c r="AB164" s="31"/>
      <c r="AC164" s="31"/>
      <c r="AD164" s="31"/>
      <c r="AE164" s="31"/>
      <c r="AR164" s="151" t="s">
        <v>133</v>
      </c>
      <c r="AT164" s="151" t="s">
        <v>129</v>
      </c>
      <c r="AU164" s="151" t="s">
        <v>79</v>
      </c>
      <c r="AY164" s="16" t="s">
        <v>105</v>
      </c>
      <c r="BE164" s="152">
        <f>IF(N164="základní",J164,0)</f>
        <v>0</v>
      </c>
      <c r="BF164" s="152">
        <f>IF(N164="snížená",J164,0)</f>
        <v>0</v>
      </c>
      <c r="BG164" s="152">
        <f>IF(N164="zákl. přenesená",J164,0)</f>
        <v>0</v>
      </c>
      <c r="BH164" s="152">
        <f>IF(N164="sníž. přenesená",J164,0)</f>
        <v>0</v>
      </c>
      <c r="BI164" s="152">
        <f>IF(N164="nulová",J164,0)</f>
        <v>0</v>
      </c>
      <c r="BJ164" s="16" t="s">
        <v>77</v>
      </c>
      <c r="BK164" s="152">
        <f>ROUND(I164*H164,2)</f>
        <v>0</v>
      </c>
      <c r="BL164" s="16" t="s">
        <v>112</v>
      </c>
      <c r="BM164" s="151" t="s">
        <v>203</v>
      </c>
    </row>
    <row r="165" spans="1:65" s="2" customFormat="1" ht="11.25">
      <c r="A165" s="31"/>
      <c r="B165" s="32"/>
      <c r="C165" s="31"/>
      <c r="D165" s="153" t="s">
        <v>114</v>
      </c>
      <c r="E165" s="31"/>
      <c r="F165" s="154" t="s">
        <v>202</v>
      </c>
      <c r="G165" s="31"/>
      <c r="H165" s="31"/>
      <c r="I165" s="155"/>
      <c r="J165" s="31"/>
      <c r="K165" s="31"/>
      <c r="L165" s="32"/>
      <c r="M165" s="156"/>
      <c r="N165" s="157"/>
      <c r="O165" s="57"/>
      <c r="P165" s="57"/>
      <c r="Q165" s="57"/>
      <c r="R165" s="57"/>
      <c r="S165" s="57"/>
      <c r="T165" s="58"/>
      <c r="U165" s="31"/>
      <c r="V165" s="31"/>
      <c r="W165" s="31"/>
      <c r="X165" s="31"/>
      <c r="Y165" s="31"/>
      <c r="Z165" s="31"/>
      <c r="AA165" s="31"/>
      <c r="AB165" s="31"/>
      <c r="AC165" s="31"/>
      <c r="AD165" s="31"/>
      <c r="AE165" s="31"/>
      <c r="AT165" s="16" t="s">
        <v>114</v>
      </c>
      <c r="AU165" s="16" t="s">
        <v>79</v>
      </c>
    </row>
    <row r="166" spans="1:65" s="13" customFormat="1" ht="11.25">
      <c r="B166" s="158"/>
      <c r="D166" s="153" t="s">
        <v>116</v>
      </c>
      <c r="E166" s="159" t="s">
        <v>1</v>
      </c>
      <c r="F166" s="160" t="s">
        <v>204</v>
      </c>
      <c r="H166" s="161">
        <v>26536</v>
      </c>
      <c r="I166" s="162"/>
      <c r="L166" s="158"/>
      <c r="M166" s="163"/>
      <c r="N166" s="164"/>
      <c r="O166" s="164"/>
      <c r="P166" s="164"/>
      <c r="Q166" s="164"/>
      <c r="R166" s="164"/>
      <c r="S166" s="164"/>
      <c r="T166" s="165"/>
      <c r="AT166" s="159" t="s">
        <v>116</v>
      </c>
      <c r="AU166" s="159" t="s">
        <v>79</v>
      </c>
      <c r="AV166" s="13" t="s">
        <v>79</v>
      </c>
      <c r="AW166" s="13" t="s">
        <v>29</v>
      </c>
      <c r="AX166" s="13" t="s">
        <v>77</v>
      </c>
      <c r="AY166" s="159" t="s">
        <v>105</v>
      </c>
    </row>
    <row r="167" spans="1:65" s="2" customFormat="1" ht="14.45" customHeight="1">
      <c r="A167" s="31"/>
      <c r="B167" s="138"/>
      <c r="C167" s="166" t="s">
        <v>205</v>
      </c>
      <c r="D167" s="166" t="s">
        <v>129</v>
      </c>
      <c r="E167" s="167" t="s">
        <v>206</v>
      </c>
      <c r="F167" s="168" t="s">
        <v>207</v>
      </c>
      <c r="G167" s="169" t="s">
        <v>138</v>
      </c>
      <c r="H167" s="170">
        <v>164</v>
      </c>
      <c r="I167" s="171"/>
      <c r="J167" s="172">
        <f>ROUND(I167*H167,2)</f>
        <v>0</v>
      </c>
      <c r="K167" s="173"/>
      <c r="L167" s="174"/>
      <c r="M167" s="175" t="s">
        <v>1</v>
      </c>
      <c r="N167" s="176" t="s">
        <v>37</v>
      </c>
      <c r="O167" s="57"/>
      <c r="P167" s="149">
        <f>O167*H167</f>
        <v>0</v>
      </c>
      <c r="Q167" s="149">
        <v>1.796E-2</v>
      </c>
      <c r="R167" s="149">
        <f>Q167*H167</f>
        <v>2.9454400000000001</v>
      </c>
      <c r="S167" s="149">
        <v>0</v>
      </c>
      <c r="T167" s="150">
        <f>S167*H167</f>
        <v>0</v>
      </c>
      <c r="U167" s="31"/>
      <c r="V167" s="31"/>
      <c r="W167" s="31"/>
      <c r="X167" s="31"/>
      <c r="Y167" s="31"/>
      <c r="Z167" s="31"/>
      <c r="AA167" s="31"/>
      <c r="AB167" s="31"/>
      <c r="AC167" s="31"/>
      <c r="AD167" s="31"/>
      <c r="AE167" s="31"/>
      <c r="AR167" s="151" t="s">
        <v>133</v>
      </c>
      <c r="AT167" s="151" t="s">
        <v>129</v>
      </c>
      <c r="AU167" s="151" t="s">
        <v>79</v>
      </c>
      <c r="AY167" s="16" t="s">
        <v>105</v>
      </c>
      <c r="BE167" s="152">
        <f>IF(N167="základní",J167,0)</f>
        <v>0</v>
      </c>
      <c r="BF167" s="152">
        <f>IF(N167="snížená",J167,0)</f>
        <v>0</v>
      </c>
      <c r="BG167" s="152">
        <f>IF(N167="zákl. přenesená",J167,0)</f>
        <v>0</v>
      </c>
      <c r="BH167" s="152">
        <f>IF(N167="sníž. přenesená",J167,0)</f>
        <v>0</v>
      </c>
      <c r="BI167" s="152">
        <f>IF(N167="nulová",J167,0)</f>
        <v>0</v>
      </c>
      <c r="BJ167" s="16" t="s">
        <v>77</v>
      </c>
      <c r="BK167" s="152">
        <f>ROUND(I167*H167,2)</f>
        <v>0</v>
      </c>
      <c r="BL167" s="16" t="s">
        <v>112</v>
      </c>
      <c r="BM167" s="151" t="s">
        <v>208</v>
      </c>
    </row>
    <row r="168" spans="1:65" s="2" customFormat="1" ht="11.25">
      <c r="A168" s="31"/>
      <c r="B168" s="32"/>
      <c r="C168" s="31"/>
      <c r="D168" s="153" t="s">
        <v>114</v>
      </c>
      <c r="E168" s="31"/>
      <c r="F168" s="154" t="s">
        <v>207</v>
      </c>
      <c r="G168" s="31"/>
      <c r="H168" s="31"/>
      <c r="I168" s="155"/>
      <c r="J168" s="31"/>
      <c r="K168" s="31"/>
      <c r="L168" s="32"/>
      <c r="M168" s="156"/>
      <c r="N168" s="157"/>
      <c r="O168" s="57"/>
      <c r="P168" s="57"/>
      <c r="Q168" s="57"/>
      <c r="R168" s="57"/>
      <c r="S168" s="57"/>
      <c r="T168" s="58"/>
      <c r="U168" s="31"/>
      <c r="V168" s="31"/>
      <c r="W168" s="31"/>
      <c r="X168" s="31"/>
      <c r="Y168" s="31"/>
      <c r="Z168" s="31"/>
      <c r="AA168" s="31"/>
      <c r="AB168" s="31"/>
      <c r="AC168" s="31"/>
      <c r="AD168" s="31"/>
      <c r="AE168" s="31"/>
      <c r="AT168" s="16" t="s">
        <v>114</v>
      </c>
      <c r="AU168" s="16" t="s">
        <v>79</v>
      </c>
    </row>
    <row r="169" spans="1:65" s="2" customFormat="1" ht="14.45" customHeight="1">
      <c r="A169" s="31"/>
      <c r="B169" s="138"/>
      <c r="C169" s="166" t="s">
        <v>209</v>
      </c>
      <c r="D169" s="166" t="s">
        <v>129</v>
      </c>
      <c r="E169" s="167" t="s">
        <v>210</v>
      </c>
      <c r="F169" s="168" t="s">
        <v>211</v>
      </c>
      <c r="G169" s="169" t="s">
        <v>138</v>
      </c>
      <c r="H169" s="170">
        <v>44</v>
      </c>
      <c r="I169" s="171"/>
      <c r="J169" s="172">
        <f>ROUND(I169*H169,2)</f>
        <v>0</v>
      </c>
      <c r="K169" s="173"/>
      <c r="L169" s="174"/>
      <c r="M169" s="175" t="s">
        <v>1</v>
      </c>
      <c r="N169" s="176" t="s">
        <v>37</v>
      </c>
      <c r="O169" s="57"/>
      <c r="P169" s="149">
        <f>O169*H169</f>
        <v>0</v>
      </c>
      <c r="Q169" s="149">
        <v>1.162E-2</v>
      </c>
      <c r="R169" s="149">
        <f>Q169*H169</f>
        <v>0.51127999999999996</v>
      </c>
      <c r="S169" s="149">
        <v>0</v>
      </c>
      <c r="T169" s="150">
        <f>S169*H169</f>
        <v>0</v>
      </c>
      <c r="U169" s="31"/>
      <c r="V169" s="31"/>
      <c r="W169" s="31"/>
      <c r="X169" s="31"/>
      <c r="Y169" s="31"/>
      <c r="Z169" s="31"/>
      <c r="AA169" s="31"/>
      <c r="AB169" s="31"/>
      <c r="AC169" s="31"/>
      <c r="AD169" s="31"/>
      <c r="AE169" s="31"/>
      <c r="AR169" s="151" t="s">
        <v>133</v>
      </c>
      <c r="AT169" s="151" t="s">
        <v>129</v>
      </c>
      <c r="AU169" s="151" t="s">
        <v>79</v>
      </c>
      <c r="AY169" s="16" t="s">
        <v>105</v>
      </c>
      <c r="BE169" s="152">
        <f>IF(N169="základní",J169,0)</f>
        <v>0</v>
      </c>
      <c r="BF169" s="152">
        <f>IF(N169="snížená",J169,0)</f>
        <v>0</v>
      </c>
      <c r="BG169" s="152">
        <f>IF(N169="zákl. přenesená",J169,0)</f>
        <v>0</v>
      </c>
      <c r="BH169" s="152">
        <f>IF(N169="sníž. přenesená",J169,0)</f>
        <v>0</v>
      </c>
      <c r="BI169" s="152">
        <f>IF(N169="nulová",J169,0)</f>
        <v>0</v>
      </c>
      <c r="BJ169" s="16" t="s">
        <v>77</v>
      </c>
      <c r="BK169" s="152">
        <f>ROUND(I169*H169,2)</f>
        <v>0</v>
      </c>
      <c r="BL169" s="16" t="s">
        <v>112</v>
      </c>
      <c r="BM169" s="151" t="s">
        <v>212</v>
      </c>
    </row>
    <row r="170" spans="1:65" s="2" customFormat="1" ht="11.25">
      <c r="A170" s="31"/>
      <c r="B170" s="32"/>
      <c r="C170" s="31"/>
      <c r="D170" s="153" t="s">
        <v>114</v>
      </c>
      <c r="E170" s="31"/>
      <c r="F170" s="154" t="s">
        <v>211</v>
      </c>
      <c r="G170" s="31"/>
      <c r="H170" s="31"/>
      <c r="I170" s="155"/>
      <c r="J170" s="31"/>
      <c r="K170" s="31"/>
      <c r="L170" s="32"/>
      <c r="M170" s="156"/>
      <c r="N170" s="157"/>
      <c r="O170" s="57"/>
      <c r="P170" s="57"/>
      <c r="Q170" s="57"/>
      <c r="R170" s="57"/>
      <c r="S170" s="57"/>
      <c r="T170" s="58"/>
      <c r="U170" s="31"/>
      <c r="V170" s="31"/>
      <c r="W170" s="31"/>
      <c r="X170" s="31"/>
      <c r="Y170" s="31"/>
      <c r="Z170" s="31"/>
      <c r="AA170" s="31"/>
      <c r="AB170" s="31"/>
      <c r="AC170" s="31"/>
      <c r="AD170" s="31"/>
      <c r="AE170" s="31"/>
      <c r="AT170" s="16" t="s">
        <v>114</v>
      </c>
      <c r="AU170" s="16" t="s">
        <v>79</v>
      </c>
    </row>
    <row r="171" spans="1:65" s="2" customFormat="1" ht="24.2" customHeight="1">
      <c r="A171" s="31"/>
      <c r="B171" s="138"/>
      <c r="C171" s="166" t="s">
        <v>213</v>
      </c>
      <c r="D171" s="166" t="s">
        <v>129</v>
      </c>
      <c r="E171" s="167" t="s">
        <v>214</v>
      </c>
      <c r="F171" s="168" t="s">
        <v>215</v>
      </c>
      <c r="G171" s="169" t="s">
        <v>138</v>
      </c>
      <c r="H171" s="170">
        <v>16</v>
      </c>
      <c r="I171" s="171"/>
      <c r="J171" s="172">
        <f>ROUND(I171*H171,2)</f>
        <v>0</v>
      </c>
      <c r="K171" s="173"/>
      <c r="L171" s="174"/>
      <c r="M171" s="175" t="s">
        <v>1</v>
      </c>
      <c r="N171" s="176" t="s">
        <v>37</v>
      </c>
      <c r="O171" s="57"/>
      <c r="P171" s="149">
        <f>O171*H171</f>
        <v>0</v>
      </c>
      <c r="Q171" s="149">
        <v>2.65E-3</v>
      </c>
      <c r="R171" s="149">
        <f>Q171*H171</f>
        <v>4.24E-2</v>
      </c>
      <c r="S171" s="149">
        <v>0</v>
      </c>
      <c r="T171" s="150">
        <f>S171*H171</f>
        <v>0</v>
      </c>
      <c r="U171" s="31"/>
      <c r="V171" s="31"/>
      <c r="W171" s="31"/>
      <c r="X171" s="31"/>
      <c r="Y171" s="31"/>
      <c r="Z171" s="31"/>
      <c r="AA171" s="31"/>
      <c r="AB171" s="31"/>
      <c r="AC171" s="31"/>
      <c r="AD171" s="31"/>
      <c r="AE171" s="31"/>
      <c r="AR171" s="151" t="s">
        <v>133</v>
      </c>
      <c r="AT171" s="151" t="s">
        <v>129</v>
      </c>
      <c r="AU171" s="151" t="s">
        <v>79</v>
      </c>
      <c r="AY171" s="16" t="s">
        <v>105</v>
      </c>
      <c r="BE171" s="152">
        <f>IF(N171="základní",J171,0)</f>
        <v>0</v>
      </c>
      <c r="BF171" s="152">
        <f>IF(N171="snížená",J171,0)</f>
        <v>0</v>
      </c>
      <c r="BG171" s="152">
        <f>IF(N171="zákl. přenesená",J171,0)</f>
        <v>0</v>
      </c>
      <c r="BH171" s="152">
        <f>IF(N171="sníž. přenesená",J171,0)</f>
        <v>0</v>
      </c>
      <c r="BI171" s="152">
        <f>IF(N171="nulová",J171,0)</f>
        <v>0</v>
      </c>
      <c r="BJ171" s="16" t="s">
        <v>77</v>
      </c>
      <c r="BK171" s="152">
        <f>ROUND(I171*H171,2)</f>
        <v>0</v>
      </c>
      <c r="BL171" s="16" t="s">
        <v>112</v>
      </c>
      <c r="BM171" s="151" t="s">
        <v>216</v>
      </c>
    </row>
    <row r="172" spans="1:65" s="2" customFormat="1" ht="11.25">
      <c r="A172" s="31"/>
      <c r="B172" s="32"/>
      <c r="C172" s="31"/>
      <c r="D172" s="153" t="s">
        <v>114</v>
      </c>
      <c r="E172" s="31"/>
      <c r="F172" s="154" t="s">
        <v>215</v>
      </c>
      <c r="G172" s="31"/>
      <c r="H172" s="31"/>
      <c r="I172" s="155"/>
      <c r="J172" s="31"/>
      <c r="K172" s="31"/>
      <c r="L172" s="32"/>
      <c r="M172" s="156"/>
      <c r="N172" s="157"/>
      <c r="O172" s="57"/>
      <c r="P172" s="57"/>
      <c r="Q172" s="57"/>
      <c r="R172" s="57"/>
      <c r="S172" s="57"/>
      <c r="T172" s="58"/>
      <c r="U172" s="31"/>
      <c r="V172" s="31"/>
      <c r="W172" s="31"/>
      <c r="X172" s="31"/>
      <c r="Y172" s="31"/>
      <c r="Z172" s="31"/>
      <c r="AA172" s="31"/>
      <c r="AB172" s="31"/>
      <c r="AC172" s="31"/>
      <c r="AD172" s="31"/>
      <c r="AE172" s="31"/>
      <c r="AT172" s="16" t="s">
        <v>114</v>
      </c>
      <c r="AU172" s="16" t="s">
        <v>79</v>
      </c>
    </row>
    <row r="173" spans="1:65" s="2" customFormat="1" ht="14.45" customHeight="1">
      <c r="A173" s="31"/>
      <c r="B173" s="138"/>
      <c r="C173" s="166" t="s">
        <v>217</v>
      </c>
      <c r="D173" s="166" t="s">
        <v>129</v>
      </c>
      <c r="E173" s="167" t="s">
        <v>218</v>
      </c>
      <c r="F173" s="168" t="s">
        <v>219</v>
      </c>
      <c r="G173" s="169" t="s">
        <v>138</v>
      </c>
      <c r="H173" s="170">
        <v>8</v>
      </c>
      <c r="I173" s="171"/>
      <c r="J173" s="172">
        <f>ROUND(I173*H173,2)</f>
        <v>0</v>
      </c>
      <c r="K173" s="173"/>
      <c r="L173" s="174"/>
      <c r="M173" s="175" t="s">
        <v>1</v>
      </c>
      <c r="N173" s="176" t="s">
        <v>37</v>
      </c>
      <c r="O173" s="57"/>
      <c r="P173" s="149">
        <f>O173*H173</f>
        <v>0</v>
      </c>
      <c r="Q173" s="149">
        <v>3.0000000000000001E-5</v>
      </c>
      <c r="R173" s="149">
        <f>Q173*H173</f>
        <v>2.4000000000000001E-4</v>
      </c>
      <c r="S173" s="149">
        <v>0</v>
      </c>
      <c r="T173" s="150">
        <f>S173*H173</f>
        <v>0</v>
      </c>
      <c r="U173" s="31"/>
      <c r="V173" s="31"/>
      <c r="W173" s="31"/>
      <c r="X173" s="31"/>
      <c r="Y173" s="31"/>
      <c r="Z173" s="31"/>
      <c r="AA173" s="31"/>
      <c r="AB173" s="31"/>
      <c r="AC173" s="31"/>
      <c r="AD173" s="31"/>
      <c r="AE173" s="31"/>
      <c r="AR173" s="151" t="s">
        <v>133</v>
      </c>
      <c r="AT173" s="151" t="s">
        <v>129</v>
      </c>
      <c r="AU173" s="151" t="s">
        <v>79</v>
      </c>
      <c r="AY173" s="16" t="s">
        <v>105</v>
      </c>
      <c r="BE173" s="152">
        <f>IF(N173="základní",J173,0)</f>
        <v>0</v>
      </c>
      <c r="BF173" s="152">
        <f>IF(N173="snížená",J173,0)</f>
        <v>0</v>
      </c>
      <c r="BG173" s="152">
        <f>IF(N173="zákl. přenesená",J173,0)</f>
        <v>0</v>
      </c>
      <c r="BH173" s="152">
        <f>IF(N173="sníž. přenesená",J173,0)</f>
        <v>0</v>
      </c>
      <c r="BI173" s="152">
        <f>IF(N173="nulová",J173,0)</f>
        <v>0</v>
      </c>
      <c r="BJ173" s="16" t="s">
        <v>77</v>
      </c>
      <c r="BK173" s="152">
        <f>ROUND(I173*H173,2)</f>
        <v>0</v>
      </c>
      <c r="BL173" s="16" t="s">
        <v>112</v>
      </c>
      <c r="BM173" s="151" t="s">
        <v>220</v>
      </c>
    </row>
    <row r="174" spans="1:65" s="2" customFormat="1" ht="11.25">
      <c r="A174" s="31"/>
      <c r="B174" s="32"/>
      <c r="C174" s="31"/>
      <c r="D174" s="153" t="s">
        <v>114</v>
      </c>
      <c r="E174" s="31"/>
      <c r="F174" s="154" t="s">
        <v>219</v>
      </c>
      <c r="G174" s="31"/>
      <c r="H174" s="31"/>
      <c r="I174" s="155"/>
      <c r="J174" s="31"/>
      <c r="K174" s="31"/>
      <c r="L174" s="32"/>
      <c r="M174" s="156"/>
      <c r="N174" s="157"/>
      <c r="O174" s="57"/>
      <c r="P174" s="57"/>
      <c r="Q174" s="57"/>
      <c r="R174" s="57"/>
      <c r="S174" s="57"/>
      <c r="T174" s="58"/>
      <c r="U174" s="31"/>
      <c r="V174" s="31"/>
      <c r="W174" s="31"/>
      <c r="X174" s="31"/>
      <c r="Y174" s="31"/>
      <c r="Z174" s="31"/>
      <c r="AA174" s="31"/>
      <c r="AB174" s="31"/>
      <c r="AC174" s="31"/>
      <c r="AD174" s="31"/>
      <c r="AE174" s="31"/>
      <c r="AT174" s="16" t="s">
        <v>114</v>
      </c>
      <c r="AU174" s="16" t="s">
        <v>79</v>
      </c>
    </row>
    <row r="175" spans="1:65" s="2" customFormat="1" ht="24.2" customHeight="1">
      <c r="A175" s="31"/>
      <c r="B175" s="138"/>
      <c r="C175" s="166" t="s">
        <v>7</v>
      </c>
      <c r="D175" s="166" t="s">
        <v>129</v>
      </c>
      <c r="E175" s="167" t="s">
        <v>221</v>
      </c>
      <c r="F175" s="168" t="s">
        <v>222</v>
      </c>
      <c r="G175" s="169" t="s">
        <v>138</v>
      </c>
      <c r="H175" s="170">
        <v>32</v>
      </c>
      <c r="I175" s="171"/>
      <c r="J175" s="172">
        <f>ROUND(I175*H175,2)</f>
        <v>0</v>
      </c>
      <c r="K175" s="173"/>
      <c r="L175" s="174"/>
      <c r="M175" s="175" t="s">
        <v>1</v>
      </c>
      <c r="N175" s="176" t="s">
        <v>37</v>
      </c>
      <c r="O175" s="57"/>
      <c r="P175" s="149">
        <f>O175*H175</f>
        <v>0</v>
      </c>
      <c r="Q175" s="149">
        <v>8.0000000000000007E-5</v>
      </c>
      <c r="R175" s="149">
        <f>Q175*H175</f>
        <v>2.5600000000000002E-3</v>
      </c>
      <c r="S175" s="149">
        <v>0</v>
      </c>
      <c r="T175" s="150">
        <f>S175*H175</f>
        <v>0</v>
      </c>
      <c r="U175" s="31"/>
      <c r="V175" s="31"/>
      <c r="W175" s="31"/>
      <c r="X175" s="31"/>
      <c r="Y175" s="31"/>
      <c r="Z175" s="31"/>
      <c r="AA175" s="31"/>
      <c r="AB175" s="31"/>
      <c r="AC175" s="31"/>
      <c r="AD175" s="31"/>
      <c r="AE175" s="31"/>
      <c r="AR175" s="151" t="s">
        <v>133</v>
      </c>
      <c r="AT175" s="151" t="s">
        <v>129</v>
      </c>
      <c r="AU175" s="151" t="s">
        <v>79</v>
      </c>
      <c r="AY175" s="16" t="s">
        <v>105</v>
      </c>
      <c r="BE175" s="152">
        <f>IF(N175="základní",J175,0)</f>
        <v>0</v>
      </c>
      <c r="BF175" s="152">
        <f>IF(N175="snížená",J175,0)</f>
        <v>0</v>
      </c>
      <c r="BG175" s="152">
        <f>IF(N175="zákl. přenesená",J175,0)</f>
        <v>0</v>
      </c>
      <c r="BH175" s="152">
        <f>IF(N175="sníž. přenesená",J175,0)</f>
        <v>0</v>
      </c>
      <c r="BI175" s="152">
        <f>IF(N175="nulová",J175,0)</f>
        <v>0</v>
      </c>
      <c r="BJ175" s="16" t="s">
        <v>77</v>
      </c>
      <c r="BK175" s="152">
        <f>ROUND(I175*H175,2)</f>
        <v>0</v>
      </c>
      <c r="BL175" s="16" t="s">
        <v>112</v>
      </c>
      <c r="BM175" s="151" t="s">
        <v>223</v>
      </c>
    </row>
    <row r="176" spans="1:65" s="2" customFormat="1" ht="19.5">
      <c r="A176" s="31"/>
      <c r="B176" s="32"/>
      <c r="C176" s="31"/>
      <c r="D176" s="153" t="s">
        <v>114</v>
      </c>
      <c r="E176" s="31"/>
      <c r="F176" s="154" t="s">
        <v>222</v>
      </c>
      <c r="G176" s="31"/>
      <c r="H176" s="31"/>
      <c r="I176" s="155"/>
      <c r="J176" s="31"/>
      <c r="K176" s="31"/>
      <c r="L176" s="32"/>
      <c r="M176" s="156"/>
      <c r="N176" s="157"/>
      <c r="O176" s="57"/>
      <c r="P176" s="57"/>
      <c r="Q176" s="57"/>
      <c r="R176" s="57"/>
      <c r="S176" s="57"/>
      <c r="T176" s="58"/>
      <c r="U176" s="31"/>
      <c r="V176" s="31"/>
      <c r="W176" s="31"/>
      <c r="X176" s="31"/>
      <c r="Y176" s="31"/>
      <c r="Z176" s="31"/>
      <c r="AA176" s="31"/>
      <c r="AB176" s="31"/>
      <c r="AC176" s="31"/>
      <c r="AD176" s="31"/>
      <c r="AE176" s="31"/>
      <c r="AT176" s="16" t="s">
        <v>114</v>
      </c>
      <c r="AU176" s="16" t="s">
        <v>79</v>
      </c>
    </row>
    <row r="177" spans="1:65" s="2" customFormat="1" ht="37.9" customHeight="1">
      <c r="A177" s="31"/>
      <c r="B177" s="138"/>
      <c r="C177" s="166" t="s">
        <v>224</v>
      </c>
      <c r="D177" s="166" t="s">
        <v>129</v>
      </c>
      <c r="E177" s="167" t="s">
        <v>225</v>
      </c>
      <c r="F177" s="168" t="s">
        <v>226</v>
      </c>
      <c r="G177" s="169" t="s">
        <v>138</v>
      </c>
      <c r="H177" s="170">
        <v>8</v>
      </c>
      <c r="I177" s="171"/>
      <c r="J177" s="172">
        <f>ROUND(I177*H177,2)</f>
        <v>0</v>
      </c>
      <c r="K177" s="173"/>
      <c r="L177" s="174"/>
      <c r="M177" s="175" t="s">
        <v>1</v>
      </c>
      <c r="N177" s="176" t="s">
        <v>37</v>
      </c>
      <c r="O177" s="57"/>
      <c r="P177" s="149">
        <f>O177*H177</f>
        <v>0</v>
      </c>
      <c r="Q177" s="149">
        <v>3.6000000000000002E-4</v>
      </c>
      <c r="R177" s="149">
        <f>Q177*H177</f>
        <v>2.8800000000000002E-3</v>
      </c>
      <c r="S177" s="149">
        <v>0</v>
      </c>
      <c r="T177" s="150">
        <f>S177*H177</f>
        <v>0</v>
      </c>
      <c r="U177" s="31"/>
      <c r="V177" s="31"/>
      <c r="W177" s="31"/>
      <c r="X177" s="31"/>
      <c r="Y177" s="31"/>
      <c r="Z177" s="31"/>
      <c r="AA177" s="31"/>
      <c r="AB177" s="31"/>
      <c r="AC177" s="31"/>
      <c r="AD177" s="31"/>
      <c r="AE177" s="31"/>
      <c r="AR177" s="151" t="s">
        <v>133</v>
      </c>
      <c r="AT177" s="151" t="s">
        <v>129</v>
      </c>
      <c r="AU177" s="151" t="s">
        <v>79</v>
      </c>
      <c r="AY177" s="16" t="s">
        <v>105</v>
      </c>
      <c r="BE177" s="152">
        <f>IF(N177="základní",J177,0)</f>
        <v>0</v>
      </c>
      <c r="BF177" s="152">
        <f>IF(N177="snížená",J177,0)</f>
        <v>0</v>
      </c>
      <c r="BG177" s="152">
        <f>IF(N177="zákl. přenesená",J177,0)</f>
        <v>0</v>
      </c>
      <c r="BH177" s="152">
        <f>IF(N177="sníž. přenesená",J177,0)</f>
        <v>0</v>
      </c>
      <c r="BI177" s="152">
        <f>IF(N177="nulová",J177,0)</f>
        <v>0</v>
      </c>
      <c r="BJ177" s="16" t="s">
        <v>77</v>
      </c>
      <c r="BK177" s="152">
        <f>ROUND(I177*H177,2)</f>
        <v>0</v>
      </c>
      <c r="BL177" s="16" t="s">
        <v>112</v>
      </c>
      <c r="BM177" s="151" t="s">
        <v>227</v>
      </c>
    </row>
    <row r="178" spans="1:65" s="2" customFormat="1" ht="19.5">
      <c r="A178" s="31"/>
      <c r="B178" s="32"/>
      <c r="C178" s="31"/>
      <c r="D178" s="153" t="s">
        <v>114</v>
      </c>
      <c r="E178" s="31"/>
      <c r="F178" s="154" t="s">
        <v>226</v>
      </c>
      <c r="G178" s="31"/>
      <c r="H178" s="31"/>
      <c r="I178" s="155"/>
      <c r="J178" s="31"/>
      <c r="K178" s="31"/>
      <c r="L178" s="32"/>
      <c r="M178" s="156"/>
      <c r="N178" s="157"/>
      <c r="O178" s="57"/>
      <c r="P178" s="57"/>
      <c r="Q178" s="57"/>
      <c r="R178" s="57"/>
      <c r="S178" s="57"/>
      <c r="T178" s="58"/>
      <c r="U178" s="31"/>
      <c r="V178" s="31"/>
      <c r="W178" s="31"/>
      <c r="X178" s="31"/>
      <c r="Y178" s="31"/>
      <c r="Z178" s="31"/>
      <c r="AA178" s="31"/>
      <c r="AB178" s="31"/>
      <c r="AC178" s="31"/>
      <c r="AD178" s="31"/>
      <c r="AE178" s="31"/>
      <c r="AT178" s="16" t="s">
        <v>114</v>
      </c>
      <c r="AU178" s="16" t="s">
        <v>79</v>
      </c>
    </row>
    <row r="179" spans="1:65" s="2" customFormat="1" ht="24.2" customHeight="1">
      <c r="A179" s="31"/>
      <c r="B179" s="138"/>
      <c r="C179" s="166" t="s">
        <v>228</v>
      </c>
      <c r="D179" s="166" t="s">
        <v>129</v>
      </c>
      <c r="E179" s="167" t="s">
        <v>229</v>
      </c>
      <c r="F179" s="168" t="s">
        <v>230</v>
      </c>
      <c r="G179" s="169" t="s">
        <v>138</v>
      </c>
      <c r="H179" s="170">
        <v>120</v>
      </c>
      <c r="I179" s="171"/>
      <c r="J179" s="172">
        <f>ROUND(I179*H179,2)</f>
        <v>0</v>
      </c>
      <c r="K179" s="173"/>
      <c r="L179" s="174"/>
      <c r="M179" s="175" t="s">
        <v>1</v>
      </c>
      <c r="N179" s="176" t="s">
        <v>37</v>
      </c>
      <c r="O179" s="57"/>
      <c r="P179" s="149">
        <f>O179*H179</f>
        <v>0</v>
      </c>
      <c r="Q179" s="149">
        <v>1.23E-3</v>
      </c>
      <c r="R179" s="149">
        <f>Q179*H179</f>
        <v>0.14760000000000001</v>
      </c>
      <c r="S179" s="149">
        <v>0</v>
      </c>
      <c r="T179" s="150">
        <f>S179*H179</f>
        <v>0</v>
      </c>
      <c r="U179" s="31"/>
      <c r="V179" s="31"/>
      <c r="W179" s="31"/>
      <c r="X179" s="31"/>
      <c r="Y179" s="31"/>
      <c r="Z179" s="31"/>
      <c r="AA179" s="31"/>
      <c r="AB179" s="31"/>
      <c r="AC179" s="31"/>
      <c r="AD179" s="31"/>
      <c r="AE179" s="31"/>
      <c r="AR179" s="151" t="s">
        <v>133</v>
      </c>
      <c r="AT179" s="151" t="s">
        <v>129</v>
      </c>
      <c r="AU179" s="151" t="s">
        <v>79</v>
      </c>
      <c r="AY179" s="16" t="s">
        <v>105</v>
      </c>
      <c r="BE179" s="152">
        <f>IF(N179="základní",J179,0)</f>
        <v>0</v>
      </c>
      <c r="BF179" s="152">
        <f>IF(N179="snížená",J179,0)</f>
        <v>0</v>
      </c>
      <c r="BG179" s="152">
        <f>IF(N179="zákl. přenesená",J179,0)</f>
        <v>0</v>
      </c>
      <c r="BH179" s="152">
        <f>IF(N179="sníž. přenesená",J179,0)</f>
        <v>0</v>
      </c>
      <c r="BI179" s="152">
        <f>IF(N179="nulová",J179,0)</f>
        <v>0</v>
      </c>
      <c r="BJ179" s="16" t="s">
        <v>77</v>
      </c>
      <c r="BK179" s="152">
        <f>ROUND(I179*H179,2)</f>
        <v>0</v>
      </c>
      <c r="BL179" s="16" t="s">
        <v>112</v>
      </c>
      <c r="BM179" s="151" t="s">
        <v>231</v>
      </c>
    </row>
    <row r="180" spans="1:65" s="2" customFormat="1" ht="19.5">
      <c r="A180" s="31"/>
      <c r="B180" s="32"/>
      <c r="C180" s="31"/>
      <c r="D180" s="153" t="s">
        <v>114</v>
      </c>
      <c r="E180" s="31"/>
      <c r="F180" s="154" t="s">
        <v>230</v>
      </c>
      <c r="G180" s="31"/>
      <c r="H180" s="31"/>
      <c r="I180" s="155"/>
      <c r="J180" s="31"/>
      <c r="K180" s="31"/>
      <c r="L180" s="32"/>
      <c r="M180" s="156"/>
      <c r="N180" s="157"/>
      <c r="O180" s="57"/>
      <c r="P180" s="57"/>
      <c r="Q180" s="57"/>
      <c r="R180" s="57"/>
      <c r="S180" s="57"/>
      <c r="T180" s="58"/>
      <c r="U180" s="31"/>
      <c r="V180" s="31"/>
      <c r="W180" s="31"/>
      <c r="X180" s="31"/>
      <c r="Y180" s="31"/>
      <c r="Z180" s="31"/>
      <c r="AA180" s="31"/>
      <c r="AB180" s="31"/>
      <c r="AC180" s="31"/>
      <c r="AD180" s="31"/>
      <c r="AE180" s="31"/>
      <c r="AT180" s="16" t="s">
        <v>114</v>
      </c>
      <c r="AU180" s="16" t="s">
        <v>79</v>
      </c>
    </row>
    <row r="181" spans="1:65" s="2" customFormat="1" ht="24.2" customHeight="1">
      <c r="A181" s="31"/>
      <c r="B181" s="138"/>
      <c r="C181" s="166" t="s">
        <v>232</v>
      </c>
      <c r="D181" s="166" t="s">
        <v>129</v>
      </c>
      <c r="E181" s="167" t="s">
        <v>233</v>
      </c>
      <c r="F181" s="168" t="s">
        <v>234</v>
      </c>
      <c r="G181" s="169" t="s">
        <v>138</v>
      </c>
      <c r="H181" s="170">
        <v>184</v>
      </c>
      <c r="I181" s="171"/>
      <c r="J181" s="172">
        <f>ROUND(I181*H181,2)</f>
        <v>0</v>
      </c>
      <c r="K181" s="173"/>
      <c r="L181" s="174"/>
      <c r="M181" s="175" t="s">
        <v>1</v>
      </c>
      <c r="N181" s="176" t="s">
        <v>37</v>
      </c>
      <c r="O181" s="57"/>
      <c r="P181" s="149">
        <f>O181*H181</f>
        <v>0</v>
      </c>
      <c r="Q181" s="149">
        <v>5.1999999999999995E-4</v>
      </c>
      <c r="R181" s="149">
        <f>Q181*H181</f>
        <v>9.5679999999999987E-2</v>
      </c>
      <c r="S181" s="149">
        <v>0</v>
      </c>
      <c r="T181" s="150">
        <f>S181*H181</f>
        <v>0</v>
      </c>
      <c r="U181" s="31"/>
      <c r="V181" s="31"/>
      <c r="W181" s="31"/>
      <c r="X181" s="31"/>
      <c r="Y181" s="31"/>
      <c r="Z181" s="31"/>
      <c r="AA181" s="31"/>
      <c r="AB181" s="31"/>
      <c r="AC181" s="31"/>
      <c r="AD181" s="31"/>
      <c r="AE181" s="31"/>
      <c r="AR181" s="151" t="s">
        <v>133</v>
      </c>
      <c r="AT181" s="151" t="s">
        <v>129</v>
      </c>
      <c r="AU181" s="151" t="s">
        <v>79</v>
      </c>
      <c r="AY181" s="16" t="s">
        <v>105</v>
      </c>
      <c r="BE181" s="152">
        <f>IF(N181="základní",J181,0)</f>
        <v>0</v>
      </c>
      <c r="BF181" s="152">
        <f>IF(N181="snížená",J181,0)</f>
        <v>0</v>
      </c>
      <c r="BG181" s="152">
        <f>IF(N181="zákl. přenesená",J181,0)</f>
        <v>0</v>
      </c>
      <c r="BH181" s="152">
        <f>IF(N181="sníž. přenesená",J181,0)</f>
        <v>0</v>
      </c>
      <c r="BI181" s="152">
        <f>IF(N181="nulová",J181,0)</f>
        <v>0</v>
      </c>
      <c r="BJ181" s="16" t="s">
        <v>77</v>
      </c>
      <c r="BK181" s="152">
        <f>ROUND(I181*H181,2)</f>
        <v>0</v>
      </c>
      <c r="BL181" s="16" t="s">
        <v>112</v>
      </c>
      <c r="BM181" s="151" t="s">
        <v>235</v>
      </c>
    </row>
    <row r="182" spans="1:65" s="2" customFormat="1" ht="11.25">
      <c r="A182" s="31"/>
      <c r="B182" s="32"/>
      <c r="C182" s="31"/>
      <c r="D182" s="153" t="s">
        <v>114</v>
      </c>
      <c r="E182" s="31"/>
      <c r="F182" s="154" t="s">
        <v>234</v>
      </c>
      <c r="G182" s="31"/>
      <c r="H182" s="31"/>
      <c r="I182" s="155"/>
      <c r="J182" s="31"/>
      <c r="K182" s="31"/>
      <c r="L182" s="32"/>
      <c r="M182" s="156"/>
      <c r="N182" s="157"/>
      <c r="O182" s="57"/>
      <c r="P182" s="57"/>
      <c r="Q182" s="57"/>
      <c r="R182" s="57"/>
      <c r="S182" s="57"/>
      <c r="T182" s="58"/>
      <c r="U182" s="31"/>
      <c r="V182" s="31"/>
      <c r="W182" s="31"/>
      <c r="X182" s="31"/>
      <c r="Y182" s="31"/>
      <c r="Z182" s="31"/>
      <c r="AA182" s="31"/>
      <c r="AB182" s="31"/>
      <c r="AC182" s="31"/>
      <c r="AD182" s="31"/>
      <c r="AE182" s="31"/>
      <c r="AT182" s="16" t="s">
        <v>114</v>
      </c>
      <c r="AU182" s="16" t="s">
        <v>79</v>
      </c>
    </row>
    <row r="183" spans="1:65" s="13" customFormat="1" ht="11.25">
      <c r="B183" s="158"/>
      <c r="D183" s="153" t="s">
        <v>116</v>
      </c>
      <c r="E183" s="159" t="s">
        <v>1</v>
      </c>
      <c r="F183" s="160" t="s">
        <v>236</v>
      </c>
      <c r="H183" s="161">
        <v>184</v>
      </c>
      <c r="I183" s="162"/>
      <c r="L183" s="158"/>
      <c r="M183" s="163"/>
      <c r="N183" s="164"/>
      <c r="O183" s="164"/>
      <c r="P183" s="164"/>
      <c r="Q183" s="164"/>
      <c r="R183" s="164"/>
      <c r="S183" s="164"/>
      <c r="T183" s="165"/>
      <c r="AT183" s="159" t="s">
        <v>116</v>
      </c>
      <c r="AU183" s="159" t="s">
        <v>79</v>
      </c>
      <c r="AV183" s="13" t="s">
        <v>79</v>
      </c>
      <c r="AW183" s="13" t="s">
        <v>29</v>
      </c>
      <c r="AX183" s="13" t="s">
        <v>77</v>
      </c>
      <c r="AY183" s="159" t="s">
        <v>105</v>
      </c>
    </row>
    <row r="184" spans="1:65" s="2" customFormat="1" ht="14.45" customHeight="1">
      <c r="A184" s="31"/>
      <c r="B184" s="138"/>
      <c r="C184" s="166" t="s">
        <v>237</v>
      </c>
      <c r="D184" s="166" t="s">
        <v>129</v>
      </c>
      <c r="E184" s="167" t="s">
        <v>238</v>
      </c>
      <c r="F184" s="168" t="s">
        <v>239</v>
      </c>
      <c r="G184" s="169" t="s">
        <v>138</v>
      </c>
      <c r="H184" s="170">
        <v>24004</v>
      </c>
      <c r="I184" s="171"/>
      <c r="J184" s="172">
        <f>ROUND(I184*H184,2)</f>
        <v>0</v>
      </c>
      <c r="K184" s="173"/>
      <c r="L184" s="174"/>
      <c r="M184" s="175" t="s">
        <v>1</v>
      </c>
      <c r="N184" s="176" t="s">
        <v>37</v>
      </c>
      <c r="O184" s="57"/>
      <c r="P184" s="149">
        <f>O184*H184</f>
        <v>0</v>
      </c>
      <c r="Q184" s="149">
        <v>4.0999999999999999E-4</v>
      </c>
      <c r="R184" s="149">
        <f>Q184*H184</f>
        <v>9.8416399999999999</v>
      </c>
      <c r="S184" s="149">
        <v>0</v>
      </c>
      <c r="T184" s="150">
        <f>S184*H184</f>
        <v>0</v>
      </c>
      <c r="U184" s="31"/>
      <c r="V184" s="31"/>
      <c r="W184" s="31"/>
      <c r="X184" s="31"/>
      <c r="Y184" s="31"/>
      <c r="Z184" s="31"/>
      <c r="AA184" s="31"/>
      <c r="AB184" s="31"/>
      <c r="AC184" s="31"/>
      <c r="AD184" s="31"/>
      <c r="AE184" s="31"/>
      <c r="AR184" s="151" t="s">
        <v>133</v>
      </c>
      <c r="AT184" s="151" t="s">
        <v>129</v>
      </c>
      <c r="AU184" s="151" t="s">
        <v>79</v>
      </c>
      <c r="AY184" s="16" t="s">
        <v>105</v>
      </c>
      <c r="BE184" s="152">
        <f>IF(N184="základní",J184,0)</f>
        <v>0</v>
      </c>
      <c r="BF184" s="152">
        <f>IF(N184="snížená",J184,0)</f>
        <v>0</v>
      </c>
      <c r="BG184" s="152">
        <f>IF(N184="zákl. přenesená",J184,0)</f>
        <v>0</v>
      </c>
      <c r="BH184" s="152">
        <f>IF(N184="sníž. přenesená",J184,0)</f>
        <v>0</v>
      </c>
      <c r="BI184" s="152">
        <f>IF(N184="nulová",J184,0)</f>
        <v>0</v>
      </c>
      <c r="BJ184" s="16" t="s">
        <v>77</v>
      </c>
      <c r="BK184" s="152">
        <f>ROUND(I184*H184,2)</f>
        <v>0</v>
      </c>
      <c r="BL184" s="16" t="s">
        <v>112</v>
      </c>
      <c r="BM184" s="151" t="s">
        <v>240</v>
      </c>
    </row>
    <row r="185" spans="1:65" s="2" customFormat="1" ht="11.25">
      <c r="A185" s="31"/>
      <c r="B185" s="32"/>
      <c r="C185" s="31"/>
      <c r="D185" s="153" t="s">
        <v>114</v>
      </c>
      <c r="E185" s="31"/>
      <c r="F185" s="154" t="s">
        <v>239</v>
      </c>
      <c r="G185" s="31"/>
      <c r="H185" s="31"/>
      <c r="I185" s="155"/>
      <c r="J185" s="31"/>
      <c r="K185" s="31"/>
      <c r="L185" s="32"/>
      <c r="M185" s="156"/>
      <c r="N185" s="157"/>
      <c r="O185" s="57"/>
      <c r="P185" s="57"/>
      <c r="Q185" s="57"/>
      <c r="R185" s="57"/>
      <c r="S185" s="57"/>
      <c r="T185" s="58"/>
      <c r="U185" s="31"/>
      <c r="V185" s="31"/>
      <c r="W185" s="31"/>
      <c r="X185" s="31"/>
      <c r="Y185" s="31"/>
      <c r="Z185" s="31"/>
      <c r="AA185" s="31"/>
      <c r="AB185" s="31"/>
      <c r="AC185" s="31"/>
      <c r="AD185" s="31"/>
      <c r="AE185" s="31"/>
      <c r="AT185" s="16" t="s">
        <v>114</v>
      </c>
      <c r="AU185" s="16" t="s">
        <v>79</v>
      </c>
    </row>
    <row r="186" spans="1:65" s="13" customFormat="1" ht="11.25">
      <c r="B186" s="158"/>
      <c r="D186" s="153" t="s">
        <v>116</v>
      </c>
      <c r="E186" s="159" t="s">
        <v>1</v>
      </c>
      <c r="F186" s="160" t="s">
        <v>241</v>
      </c>
      <c r="H186" s="161">
        <v>24004</v>
      </c>
      <c r="I186" s="162"/>
      <c r="L186" s="158"/>
      <c r="M186" s="163"/>
      <c r="N186" s="164"/>
      <c r="O186" s="164"/>
      <c r="P186" s="164"/>
      <c r="Q186" s="164"/>
      <c r="R186" s="164"/>
      <c r="S186" s="164"/>
      <c r="T186" s="165"/>
      <c r="AT186" s="159" t="s">
        <v>116</v>
      </c>
      <c r="AU186" s="159" t="s">
        <v>79</v>
      </c>
      <c r="AV186" s="13" t="s">
        <v>79</v>
      </c>
      <c r="AW186" s="13" t="s">
        <v>29</v>
      </c>
      <c r="AX186" s="13" t="s">
        <v>77</v>
      </c>
      <c r="AY186" s="159" t="s">
        <v>105</v>
      </c>
    </row>
    <row r="187" spans="1:65" s="2" customFormat="1" ht="14.45" customHeight="1">
      <c r="A187" s="31"/>
      <c r="B187" s="138"/>
      <c r="C187" s="166" t="s">
        <v>242</v>
      </c>
      <c r="D187" s="166" t="s">
        <v>129</v>
      </c>
      <c r="E187" s="167" t="s">
        <v>243</v>
      </c>
      <c r="F187" s="168" t="s">
        <v>244</v>
      </c>
      <c r="G187" s="169" t="s">
        <v>138</v>
      </c>
      <c r="H187" s="170">
        <v>1000</v>
      </c>
      <c r="I187" s="171"/>
      <c r="J187" s="172">
        <f>ROUND(I187*H187,2)</f>
        <v>0</v>
      </c>
      <c r="K187" s="173"/>
      <c r="L187" s="174"/>
      <c r="M187" s="175" t="s">
        <v>1</v>
      </c>
      <c r="N187" s="176" t="s">
        <v>37</v>
      </c>
      <c r="O187" s="57"/>
      <c r="P187" s="149">
        <f>O187*H187</f>
        <v>0</v>
      </c>
      <c r="Q187" s="149">
        <v>3.2000000000000003E-4</v>
      </c>
      <c r="R187" s="149">
        <f>Q187*H187</f>
        <v>0.32</v>
      </c>
      <c r="S187" s="149">
        <v>0</v>
      </c>
      <c r="T187" s="150">
        <f>S187*H187</f>
        <v>0</v>
      </c>
      <c r="U187" s="31"/>
      <c r="V187" s="31"/>
      <c r="W187" s="31"/>
      <c r="X187" s="31"/>
      <c r="Y187" s="31"/>
      <c r="Z187" s="31"/>
      <c r="AA187" s="31"/>
      <c r="AB187" s="31"/>
      <c r="AC187" s="31"/>
      <c r="AD187" s="31"/>
      <c r="AE187" s="31"/>
      <c r="AR187" s="151" t="s">
        <v>133</v>
      </c>
      <c r="AT187" s="151" t="s">
        <v>129</v>
      </c>
      <c r="AU187" s="151" t="s">
        <v>79</v>
      </c>
      <c r="AY187" s="16" t="s">
        <v>105</v>
      </c>
      <c r="BE187" s="152">
        <f>IF(N187="základní",J187,0)</f>
        <v>0</v>
      </c>
      <c r="BF187" s="152">
        <f>IF(N187="snížená",J187,0)</f>
        <v>0</v>
      </c>
      <c r="BG187" s="152">
        <f>IF(N187="zákl. přenesená",J187,0)</f>
        <v>0</v>
      </c>
      <c r="BH187" s="152">
        <f>IF(N187="sníž. přenesená",J187,0)</f>
        <v>0</v>
      </c>
      <c r="BI187" s="152">
        <f>IF(N187="nulová",J187,0)</f>
        <v>0</v>
      </c>
      <c r="BJ187" s="16" t="s">
        <v>77</v>
      </c>
      <c r="BK187" s="152">
        <f>ROUND(I187*H187,2)</f>
        <v>0</v>
      </c>
      <c r="BL187" s="16" t="s">
        <v>112</v>
      </c>
      <c r="BM187" s="151" t="s">
        <v>245</v>
      </c>
    </row>
    <row r="188" spans="1:65" s="2" customFormat="1" ht="11.25">
      <c r="A188" s="31"/>
      <c r="B188" s="32"/>
      <c r="C188" s="31"/>
      <c r="D188" s="153" t="s">
        <v>114</v>
      </c>
      <c r="E188" s="31"/>
      <c r="F188" s="154" t="s">
        <v>244</v>
      </c>
      <c r="G188" s="31"/>
      <c r="H188" s="31"/>
      <c r="I188" s="155"/>
      <c r="J188" s="31"/>
      <c r="K188" s="31"/>
      <c r="L188" s="32"/>
      <c r="M188" s="156"/>
      <c r="N188" s="157"/>
      <c r="O188" s="57"/>
      <c r="P188" s="57"/>
      <c r="Q188" s="57"/>
      <c r="R188" s="57"/>
      <c r="S188" s="57"/>
      <c r="T188" s="58"/>
      <c r="U188" s="31"/>
      <c r="V188" s="31"/>
      <c r="W188" s="31"/>
      <c r="X188" s="31"/>
      <c r="Y188" s="31"/>
      <c r="Z188" s="31"/>
      <c r="AA188" s="31"/>
      <c r="AB188" s="31"/>
      <c r="AC188" s="31"/>
      <c r="AD188" s="31"/>
      <c r="AE188" s="31"/>
      <c r="AT188" s="16" t="s">
        <v>114</v>
      </c>
      <c r="AU188" s="16" t="s">
        <v>79</v>
      </c>
    </row>
    <row r="189" spans="1:65" s="2" customFormat="1" ht="14.45" customHeight="1">
      <c r="A189" s="31"/>
      <c r="B189" s="138"/>
      <c r="C189" s="166" t="s">
        <v>246</v>
      </c>
      <c r="D189" s="166" t="s">
        <v>129</v>
      </c>
      <c r="E189" s="167" t="s">
        <v>247</v>
      </c>
      <c r="F189" s="168" t="s">
        <v>248</v>
      </c>
      <c r="G189" s="169" t="s">
        <v>138</v>
      </c>
      <c r="H189" s="170">
        <v>384</v>
      </c>
      <c r="I189" s="171"/>
      <c r="J189" s="172">
        <f>ROUND(I189*H189,2)</f>
        <v>0</v>
      </c>
      <c r="K189" s="173"/>
      <c r="L189" s="174"/>
      <c r="M189" s="175" t="s">
        <v>1</v>
      </c>
      <c r="N189" s="176" t="s">
        <v>37</v>
      </c>
      <c r="O189" s="57"/>
      <c r="P189" s="149">
        <f>O189*H189</f>
        <v>0</v>
      </c>
      <c r="Q189" s="149">
        <v>5.2999999999999998E-4</v>
      </c>
      <c r="R189" s="149">
        <f>Q189*H189</f>
        <v>0.20351999999999998</v>
      </c>
      <c r="S189" s="149">
        <v>0</v>
      </c>
      <c r="T189" s="150">
        <f>S189*H189</f>
        <v>0</v>
      </c>
      <c r="U189" s="31"/>
      <c r="V189" s="31"/>
      <c r="W189" s="31"/>
      <c r="X189" s="31"/>
      <c r="Y189" s="31"/>
      <c r="Z189" s="31"/>
      <c r="AA189" s="31"/>
      <c r="AB189" s="31"/>
      <c r="AC189" s="31"/>
      <c r="AD189" s="31"/>
      <c r="AE189" s="31"/>
      <c r="AR189" s="151" t="s">
        <v>133</v>
      </c>
      <c r="AT189" s="151" t="s">
        <v>129</v>
      </c>
      <c r="AU189" s="151" t="s">
        <v>79</v>
      </c>
      <c r="AY189" s="16" t="s">
        <v>105</v>
      </c>
      <c r="BE189" s="152">
        <f>IF(N189="základní",J189,0)</f>
        <v>0</v>
      </c>
      <c r="BF189" s="152">
        <f>IF(N189="snížená",J189,0)</f>
        <v>0</v>
      </c>
      <c r="BG189" s="152">
        <f>IF(N189="zákl. přenesená",J189,0)</f>
        <v>0</v>
      </c>
      <c r="BH189" s="152">
        <f>IF(N189="sníž. přenesená",J189,0)</f>
        <v>0</v>
      </c>
      <c r="BI189" s="152">
        <f>IF(N189="nulová",J189,0)</f>
        <v>0</v>
      </c>
      <c r="BJ189" s="16" t="s">
        <v>77</v>
      </c>
      <c r="BK189" s="152">
        <f>ROUND(I189*H189,2)</f>
        <v>0</v>
      </c>
      <c r="BL189" s="16" t="s">
        <v>112</v>
      </c>
      <c r="BM189" s="151" t="s">
        <v>249</v>
      </c>
    </row>
    <row r="190" spans="1:65" s="2" customFormat="1" ht="11.25">
      <c r="A190" s="31"/>
      <c r="B190" s="32"/>
      <c r="C190" s="31"/>
      <c r="D190" s="153" t="s">
        <v>114</v>
      </c>
      <c r="E190" s="31"/>
      <c r="F190" s="154" t="s">
        <v>248</v>
      </c>
      <c r="G190" s="31"/>
      <c r="H190" s="31"/>
      <c r="I190" s="155"/>
      <c r="J190" s="31"/>
      <c r="K190" s="31"/>
      <c r="L190" s="32"/>
      <c r="M190" s="156"/>
      <c r="N190" s="157"/>
      <c r="O190" s="57"/>
      <c r="P190" s="57"/>
      <c r="Q190" s="57"/>
      <c r="R190" s="57"/>
      <c r="S190" s="57"/>
      <c r="T190" s="58"/>
      <c r="U190" s="31"/>
      <c r="V190" s="31"/>
      <c r="W190" s="31"/>
      <c r="X190" s="31"/>
      <c r="Y190" s="31"/>
      <c r="Z190" s="31"/>
      <c r="AA190" s="31"/>
      <c r="AB190" s="31"/>
      <c r="AC190" s="31"/>
      <c r="AD190" s="31"/>
      <c r="AE190" s="31"/>
      <c r="AT190" s="16" t="s">
        <v>114</v>
      </c>
      <c r="AU190" s="16" t="s">
        <v>79</v>
      </c>
    </row>
    <row r="191" spans="1:65" s="2" customFormat="1" ht="14.45" customHeight="1">
      <c r="A191" s="31"/>
      <c r="B191" s="138"/>
      <c r="C191" s="166" t="s">
        <v>250</v>
      </c>
      <c r="D191" s="166" t="s">
        <v>129</v>
      </c>
      <c r="E191" s="167" t="s">
        <v>251</v>
      </c>
      <c r="F191" s="168" t="s">
        <v>252</v>
      </c>
      <c r="G191" s="169" t="s">
        <v>138</v>
      </c>
      <c r="H191" s="170">
        <v>360</v>
      </c>
      <c r="I191" s="171"/>
      <c r="J191" s="172">
        <f>ROUND(I191*H191,2)</f>
        <v>0</v>
      </c>
      <c r="K191" s="173"/>
      <c r="L191" s="174"/>
      <c r="M191" s="175" t="s">
        <v>1</v>
      </c>
      <c r="N191" s="176" t="s">
        <v>37</v>
      </c>
      <c r="O191" s="57"/>
      <c r="P191" s="149">
        <f>O191*H191</f>
        <v>0</v>
      </c>
      <c r="Q191" s="149">
        <v>5.9999999999999995E-4</v>
      </c>
      <c r="R191" s="149">
        <f>Q191*H191</f>
        <v>0.21599999999999997</v>
      </c>
      <c r="S191" s="149">
        <v>0</v>
      </c>
      <c r="T191" s="150">
        <f>S191*H191</f>
        <v>0</v>
      </c>
      <c r="U191" s="31"/>
      <c r="V191" s="31"/>
      <c r="W191" s="31"/>
      <c r="X191" s="31"/>
      <c r="Y191" s="31"/>
      <c r="Z191" s="31"/>
      <c r="AA191" s="31"/>
      <c r="AB191" s="31"/>
      <c r="AC191" s="31"/>
      <c r="AD191" s="31"/>
      <c r="AE191" s="31"/>
      <c r="AR191" s="151" t="s">
        <v>133</v>
      </c>
      <c r="AT191" s="151" t="s">
        <v>129</v>
      </c>
      <c r="AU191" s="151" t="s">
        <v>79</v>
      </c>
      <c r="AY191" s="16" t="s">
        <v>105</v>
      </c>
      <c r="BE191" s="152">
        <f>IF(N191="základní",J191,0)</f>
        <v>0</v>
      </c>
      <c r="BF191" s="152">
        <f>IF(N191="snížená",J191,0)</f>
        <v>0</v>
      </c>
      <c r="BG191" s="152">
        <f>IF(N191="zákl. přenesená",J191,0)</f>
        <v>0</v>
      </c>
      <c r="BH191" s="152">
        <f>IF(N191="sníž. přenesená",J191,0)</f>
        <v>0</v>
      </c>
      <c r="BI191" s="152">
        <f>IF(N191="nulová",J191,0)</f>
        <v>0</v>
      </c>
      <c r="BJ191" s="16" t="s">
        <v>77</v>
      </c>
      <c r="BK191" s="152">
        <f>ROUND(I191*H191,2)</f>
        <v>0</v>
      </c>
      <c r="BL191" s="16" t="s">
        <v>112</v>
      </c>
      <c r="BM191" s="151" t="s">
        <v>253</v>
      </c>
    </row>
    <row r="192" spans="1:65" s="2" customFormat="1" ht="11.25">
      <c r="A192" s="31"/>
      <c r="B192" s="32"/>
      <c r="C192" s="31"/>
      <c r="D192" s="153" t="s">
        <v>114</v>
      </c>
      <c r="E192" s="31"/>
      <c r="F192" s="154" t="s">
        <v>252</v>
      </c>
      <c r="G192" s="31"/>
      <c r="H192" s="31"/>
      <c r="I192" s="155"/>
      <c r="J192" s="31"/>
      <c r="K192" s="31"/>
      <c r="L192" s="32"/>
      <c r="M192" s="156"/>
      <c r="N192" s="157"/>
      <c r="O192" s="57"/>
      <c r="P192" s="57"/>
      <c r="Q192" s="57"/>
      <c r="R192" s="57"/>
      <c r="S192" s="57"/>
      <c r="T192" s="58"/>
      <c r="U192" s="31"/>
      <c r="V192" s="31"/>
      <c r="W192" s="31"/>
      <c r="X192" s="31"/>
      <c r="Y192" s="31"/>
      <c r="Z192" s="31"/>
      <c r="AA192" s="31"/>
      <c r="AB192" s="31"/>
      <c r="AC192" s="31"/>
      <c r="AD192" s="31"/>
      <c r="AE192" s="31"/>
      <c r="AT192" s="16" t="s">
        <v>114</v>
      </c>
      <c r="AU192" s="16" t="s">
        <v>79</v>
      </c>
    </row>
    <row r="193" spans="1:65" s="13" customFormat="1" ht="11.25">
      <c r="B193" s="158"/>
      <c r="D193" s="153" t="s">
        <v>116</v>
      </c>
      <c r="E193" s="159" t="s">
        <v>1</v>
      </c>
      <c r="F193" s="160" t="s">
        <v>254</v>
      </c>
      <c r="H193" s="161">
        <v>360</v>
      </c>
      <c r="I193" s="162"/>
      <c r="L193" s="158"/>
      <c r="M193" s="163"/>
      <c r="N193" s="164"/>
      <c r="O193" s="164"/>
      <c r="P193" s="164"/>
      <c r="Q193" s="164"/>
      <c r="R193" s="164"/>
      <c r="S193" s="164"/>
      <c r="T193" s="165"/>
      <c r="AT193" s="159" t="s">
        <v>116</v>
      </c>
      <c r="AU193" s="159" t="s">
        <v>79</v>
      </c>
      <c r="AV193" s="13" t="s">
        <v>79</v>
      </c>
      <c r="AW193" s="13" t="s">
        <v>29</v>
      </c>
      <c r="AX193" s="13" t="s">
        <v>77</v>
      </c>
      <c r="AY193" s="159" t="s">
        <v>105</v>
      </c>
    </row>
    <row r="194" spans="1:65" s="2" customFormat="1" ht="14.45" customHeight="1">
      <c r="A194" s="31"/>
      <c r="B194" s="138"/>
      <c r="C194" s="166" t="s">
        <v>255</v>
      </c>
      <c r="D194" s="166" t="s">
        <v>129</v>
      </c>
      <c r="E194" s="167" t="s">
        <v>256</v>
      </c>
      <c r="F194" s="168" t="s">
        <v>257</v>
      </c>
      <c r="G194" s="169" t="s">
        <v>138</v>
      </c>
      <c r="H194" s="170">
        <v>25732</v>
      </c>
      <c r="I194" s="171"/>
      <c r="J194" s="172">
        <f>ROUND(I194*H194,2)</f>
        <v>0</v>
      </c>
      <c r="K194" s="173"/>
      <c r="L194" s="174"/>
      <c r="M194" s="175" t="s">
        <v>1</v>
      </c>
      <c r="N194" s="176" t="s">
        <v>37</v>
      </c>
      <c r="O194" s="57"/>
      <c r="P194" s="149">
        <f>O194*H194</f>
        <v>0</v>
      </c>
      <c r="Q194" s="149">
        <v>1.4999999999999999E-4</v>
      </c>
      <c r="R194" s="149">
        <f>Q194*H194</f>
        <v>3.8597999999999995</v>
      </c>
      <c r="S194" s="149">
        <v>0</v>
      </c>
      <c r="T194" s="150">
        <f>S194*H194</f>
        <v>0</v>
      </c>
      <c r="U194" s="31"/>
      <c r="V194" s="31"/>
      <c r="W194" s="31"/>
      <c r="X194" s="31"/>
      <c r="Y194" s="31"/>
      <c r="Z194" s="31"/>
      <c r="AA194" s="31"/>
      <c r="AB194" s="31"/>
      <c r="AC194" s="31"/>
      <c r="AD194" s="31"/>
      <c r="AE194" s="31"/>
      <c r="AR194" s="151" t="s">
        <v>133</v>
      </c>
      <c r="AT194" s="151" t="s">
        <v>129</v>
      </c>
      <c r="AU194" s="151" t="s">
        <v>79</v>
      </c>
      <c r="AY194" s="16" t="s">
        <v>105</v>
      </c>
      <c r="BE194" s="152">
        <f>IF(N194="základní",J194,0)</f>
        <v>0</v>
      </c>
      <c r="BF194" s="152">
        <f>IF(N194="snížená",J194,0)</f>
        <v>0</v>
      </c>
      <c r="BG194" s="152">
        <f>IF(N194="zákl. přenesená",J194,0)</f>
        <v>0</v>
      </c>
      <c r="BH194" s="152">
        <f>IF(N194="sníž. přenesená",J194,0)</f>
        <v>0</v>
      </c>
      <c r="BI194" s="152">
        <f>IF(N194="nulová",J194,0)</f>
        <v>0</v>
      </c>
      <c r="BJ194" s="16" t="s">
        <v>77</v>
      </c>
      <c r="BK194" s="152">
        <f>ROUND(I194*H194,2)</f>
        <v>0</v>
      </c>
      <c r="BL194" s="16" t="s">
        <v>112</v>
      </c>
      <c r="BM194" s="151" t="s">
        <v>258</v>
      </c>
    </row>
    <row r="195" spans="1:65" s="2" customFormat="1" ht="11.25">
      <c r="A195" s="31"/>
      <c r="B195" s="32"/>
      <c r="C195" s="31"/>
      <c r="D195" s="153" t="s">
        <v>114</v>
      </c>
      <c r="E195" s="31"/>
      <c r="F195" s="154" t="s">
        <v>257</v>
      </c>
      <c r="G195" s="31"/>
      <c r="H195" s="31"/>
      <c r="I195" s="155"/>
      <c r="J195" s="31"/>
      <c r="K195" s="31"/>
      <c r="L195" s="32"/>
      <c r="M195" s="156"/>
      <c r="N195" s="157"/>
      <c r="O195" s="57"/>
      <c r="P195" s="57"/>
      <c r="Q195" s="57"/>
      <c r="R195" s="57"/>
      <c r="S195" s="57"/>
      <c r="T195" s="58"/>
      <c r="U195" s="31"/>
      <c r="V195" s="31"/>
      <c r="W195" s="31"/>
      <c r="X195" s="31"/>
      <c r="Y195" s="31"/>
      <c r="Z195" s="31"/>
      <c r="AA195" s="31"/>
      <c r="AB195" s="31"/>
      <c r="AC195" s="31"/>
      <c r="AD195" s="31"/>
      <c r="AE195" s="31"/>
      <c r="AT195" s="16" t="s">
        <v>114</v>
      </c>
      <c r="AU195" s="16" t="s">
        <v>79</v>
      </c>
    </row>
    <row r="196" spans="1:65" s="13" customFormat="1" ht="11.25">
      <c r="B196" s="158"/>
      <c r="D196" s="153" t="s">
        <v>116</v>
      </c>
      <c r="E196" s="159" t="s">
        <v>1</v>
      </c>
      <c r="F196" s="160" t="s">
        <v>259</v>
      </c>
      <c r="H196" s="161">
        <v>25732</v>
      </c>
      <c r="I196" s="162"/>
      <c r="L196" s="158"/>
      <c r="M196" s="163"/>
      <c r="N196" s="164"/>
      <c r="O196" s="164"/>
      <c r="P196" s="164"/>
      <c r="Q196" s="164"/>
      <c r="R196" s="164"/>
      <c r="S196" s="164"/>
      <c r="T196" s="165"/>
      <c r="AT196" s="159" t="s">
        <v>116</v>
      </c>
      <c r="AU196" s="159" t="s">
        <v>79</v>
      </c>
      <c r="AV196" s="13" t="s">
        <v>79</v>
      </c>
      <c r="AW196" s="13" t="s">
        <v>29</v>
      </c>
      <c r="AX196" s="13" t="s">
        <v>77</v>
      </c>
      <c r="AY196" s="159" t="s">
        <v>105</v>
      </c>
    </row>
    <row r="197" spans="1:65" s="2" customFormat="1" ht="14.45" customHeight="1">
      <c r="A197" s="31"/>
      <c r="B197" s="138"/>
      <c r="C197" s="166" t="s">
        <v>260</v>
      </c>
      <c r="D197" s="166" t="s">
        <v>129</v>
      </c>
      <c r="E197" s="167" t="s">
        <v>261</v>
      </c>
      <c r="F197" s="168" t="s">
        <v>262</v>
      </c>
      <c r="G197" s="169" t="s">
        <v>138</v>
      </c>
      <c r="H197" s="170">
        <v>55628</v>
      </c>
      <c r="I197" s="171"/>
      <c r="J197" s="172">
        <f>ROUND(I197*H197,2)</f>
        <v>0</v>
      </c>
      <c r="K197" s="173"/>
      <c r="L197" s="174"/>
      <c r="M197" s="175" t="s">
        <v>1</v>
      </c>
      <c r="N197" s="176" t="s">
        <v>37</v>
      </c>
      <c r="O197" s="57"/>
      <c r="P197" s="149">
        <f>O197*H197</f>
        <v>0</v>
      </c>
      <c r="Q197" s="149">
        <v>9.0000000000000006E-5</v>
      </c>
      <c r="R197" s="149">
        <f>Q197*H197</f>
        <v>5.0065200000000001</v>
      </c>
      <c r="S197" s="149">
        <v>0</v>
      </c>
      <c r="T197" s="150">
        <f>S197*H197</f>
        <v>0</v>
      </c>
      <c r="U197" s="31"/>
      <c r="V197" s="31"/>
      <c r="W197" s="31"/>
      <c r="X197" s="31"/>
      <c r="Y197" s="31"/>
      <c r="Z197" s="31"/>
      <c r="AA197" s="31"/>
      <c r="AB197" s="31"/>
      <c r="AC197" s="31"/>
      <c r="AD197" s="31"/>
      <c r="AE197" s="31"/>
      <c r="AR197" s="151" t="s">
        <v>133</v>
      </c>
      <c r="AT197" s="151" t="s">
        <v>129</v>
      </c>
      <c r="AU197" s="151" t="s">
        <v>79</v>
      </c>
      <c r="AY197" s="16" t="s">
        <v>105</v>
      </c>
      <c r="BE197" s="152">
        <f>IF(N197="základní",J197,0)</f>
        <v>0</v>
      </c>
      <c r="BF197" s="152">
        <f>IF(N197="snížená",J197,0)</f>
        <v>0</v>
      </c>
      <c r="BG197" s="152">
        <f>IF(N197="zákl. přenesená",J197,0)</f>
        <v>0</v>
      </c>
      <c r="BH197" s="152">
        <f>IF(N197="sníž. přenesená",J197,0)</f>
        <v>0</v>
      </c>
      <c r="BI197" s="152">
        <f>IF(N197="nulová",J197,0)</f>
        <v>0</v>
      </c>
      <c r="BJ197" s="16" t="s">
        <v>77</v>
      </c>
      <c r="BK197" s="152">
        <f>ROUND(I197*H197,2)</f>
        <v>0</v>
      </c>
      <c r="BL197" s="16" t="s">
        <v>112</v>
      </c>
      <c r="BM197" s="151" t="s">
        <v>263</v>
      </c>
    </row>
    <row r="198" spans="1:65" s="2" customFormat="1" ht="11.25">
      <c r="A198" s="31"/>
      <c r="B198" s="32"/>
      <c r="C198" s="31"/>
      <c r="D198" s="153" t="s">
        <v>114</v>
      </c>
      <c r="E198" s="31"/>
      <c r="F198" s="154" t="s">
        <v>262</v>
      </c>
      <c r="G198" s="31"/>
      <c r="H198" s="31"/>
      <c r="I198" s="155"/>
      <c r="J198" s="31"/>
      <c r="K198" s="31"/>
      <c r="L198" s="32"/>
      <c r="M198" s="156"/>
      <c r="N198" s="157"/>
      <c r="O198" s="57"/>
      <c r="P198" s="57"/>
      <c r="Q198" s="57"/>
      <c r="R198" s="57"/>
      <c r="S198" s="57"/>
      <c r="T198" s="58"/>
      <c r="U198" s="31"/>
      <c r="V198" s="31"/>
      <c r="W198" s="31"/>
      <c r="X198" s="31"/>
      <c r="Y198" s="31"/>
      <c r="Z198" s="31"/>
      <c r="AA198" s="31"/>
      <c r="AB198" s="31"/>
      <c r="AC198" s="31"/>
      <c r="AD198" s="31"/>
      <c r="AE198" s="31"/>
      <c r="AT198" s="16" t="s">
        <v>114</v>
      </c>
      <c r="AU198" s="16" t="s">
        <v>79</v>
      </c>
    </row>
    <row r="199" spans="1:65" s="13" customFormat="1" ht="11.25">
      <c r="B199" s="158"/>
      <c r="D199" s="153" t="s">
        <v>116</v>
      </c>
      <c r="E199" s="159" t="s">
        <v>1</v>
      </c>
      <c r="F199" s="160" t="s">
        <v>264</v>
      </c>
      <c r="H199" s="161">
        <v>55628</v>
      </c>
      <c r="I199" s="162"/>
      <c r="L199" s="158"/>
      <c r="M199" s="163"/>
      <c r="N199" s="164"/>
      <c r="O199" s="164"/>
      <c r="P199" s="164"/>
      <c r="Q199" s="164"/>
      <c r="R199" s="164"/>
      <c r="S199" s="164"/>
      <c r="T199" s="165"/>
      <c r="AT199" s="159" t="s">
        <v>116</v>
      </c>
      <c r="AU199" s="159" t="s">
        <v>79</v>
      </c>
      <c r="AV199" s="13" t="s">
        <v>79</v>
      </c>
      <c r="AW199" s="13" t="s">
        <v>29</v>
      </c>
      <c r="AX199" s="13" t="s">
        <v>77</v>
      </c>
      <c r="AY199" s="159" t="s">
        <v>105</v>
      </c>
    </row>
    <row r="200" spans="1:65" s="2" customFormat="1" ht="24.2" customHeight="1">
      <c r="A200" s="31"/>
      <c r="B200" s="138"/>
      <c r="C200" s="166" t="s">
        <v>265</v>
      </c>
      <c r="D200" s="166" t="s">
        <v>129</v>
      </c>
      <c r="E200" s="167" t="s">
        <v>266</v>
      </c>
      <c r="F200" s="168" t="s">
        <v>267</v>
      </c>
      <c r="G200" s="169" t="s">
        <v>138</v>
      </c>
      <c r="H200" s="170">
        <v>184</v>
      </c>
      <c r="I200" s="171"/>
      <c r="J200" s="172">
        <f>ROUND(I200*H200,2)</f>
        <v>0</v>
      </c>
      <c r="K200" s="173"/>
      <c r="L200" s="174"/>
      <c r="M200" s="175" t="s">
        <v>1</v>
      </c>
      <c r="N200" s="176" t="s">
        <v>37</v>
      </c>
      <c r="O200" s="57"/>
      <c r="P200" s="149">
        <f>O200*H200</f>
        <v>0</v>
      </c>
      <c r="Q200" s="149">
        <v>9.0000000000000006E-5</v>
      </c>
      <c r="R200" s="149">
        <f>Q200*H200</f>
        <v>1.6560000000000002E-2</v>
      </c>
      <c r="S200" s="149">
        <v>0</v>
      </c>
      <c r="T200" s="150">
        <f>S200*H200</f>
        <v>0</v>
      </c>
      <c r="U200" s="31"/>
      <c r="V200" s="31"/>
      <c r="W200" s="31"/>
      <c r="X200" s="31"/>
      <c r="Y200" s="31"/>
      <c r="Z200" s="31"/>
      <c r="AA200" s="31"/>
      <c r="AB200" s="31"/>
      <c r="AC200" s="31"/>
      <c r="AD200" s="31"/>
      <c r="AE200" s="31"/>
      <c r="AR200" s="151" t="s">
        <v>133</v>
      </c>
      <c r="AT200" s="151" t="s">
        <v>129</v>
      </c>
      <c r="AU200" s="151" t="s">
        <v>79</v>
      </c>
      <c r="AY200" s="16" t="s">
        <v>105</v>
      </c>
      <c r="BE200" s="152">
        <f>IF(N200="základní",J200,0)</f>
        <v>0</v>
      </c>
      <c r="BF200" s="152">
        <f>IF(N200="snížená",J200,0)</f>
        <v>0</v>
      </c>
      <c r="BG200" s="152">
        <f>IF(N200="zákl. přenesená",J200,0)</f>
        <v>0</v>
      </c>
      <c r="BH200" s="152">
        <f>IF(N200="sníž. přenesená",J200,0)</f>
        <v>0</v>
      </c>
      <c r="BI200" s="152">
        <f>IF(N200="nulová",J200,0)</f>
        <v>0</v>
      </c>
      <c r="BJ200" s="16" t="s">
        <v>77</v>
      </c>
      <c r="BK200" s="152">
        <f>ROUND(I200*H200,2)</f>
        <v>0</v>
      </c>
      <c r="BL200" s="16" t="s">
        <v>112</v>
      </c>
      <c r="BM200" s="151" t="s">
        <v>268</v>
      </c>
    </row>
    <row r="201" spans="1:65" s="2" customFormat="1" ht="19.5">
      <c r="A201" s="31"/>
      <c r="B201" s="32"/>
      <c r="C201" s="31"/>
      <c r="D201" s="153" t="s">
        <v>114</v>
      </c>
      <c r="E201" s="31"/>
      <c r="F201" s="154" t="s">
        <v>267</v>
      </c>
      <c r="G201" s="31"/>
      <c r="H201" s="31"/>
      <c r="I201" s="155"/>
      <c r="J201" s="31"/>
      <c r="K201" s="31"/>
      <c r="L201" s="32"/>
      <c r="M201" s="156"/>
      <c r="N201" s="157"/>
      <c r="O201" s="57"/>
      <c r="P201" s="57"/>
      <c r="Q201" s="57"/>
      <c r="R201" s="57"/>
      <c r="S201" s="57"/>
      <c r="T201" s="58"/>
      <c r="U201" s="31"/>
      <c r="V201" s="31"/>
      <c r="W201" s="31"/>
      <c r="X201" s="31"/>
      <c r="Y201" s="31"/>
      <c r="Z201" s="31"/>
      <c r="AA201" s="31"/>
      <c r="AB201" s="31"/>
      <c r="AC201" s="31"/>
      <c r="AD201" s="31"/>
      <c r="AE201" s="31"/>
      <c r="AT201" s="16" t="s">
        <v>114</v>
      </c>
      <c r="AU201" s="16" t="s">
        <v>79</v>
      </c>
    </row>
    <row r="202" spans="1:65" s="2" customFormat="1" ht="14.45" customHeight="1">
      <c r="A202" s="31"/>
      <c r="B202" s="138"/>
      <c r="C202" s="166" t="s">
        <v>269</v>
      </c>
      <c r="D202" s="166" t="s">
        <v>129</v>
      </c>
      <c r="E202" s="167" t="s">
        <v>270</v>
      </c>
      <c r="F202" s="168" t="s">
        <v>271</v>
      </c>
      <c r="G202" s="169" t="s">
        <v>138</v>
      </c>
      <c r="H202" s="170">
        <v>24004</v>
      </c>
      <c r="I202" s="171"/>
      <c r="J202" s="172">
        <f>ROUND(I202*H202,2)</f>
        <v>0</v>
      </c>
      <c r="K202" s="173"/>
      <c r="L202" s="174"/>
      <c r="M202" s="175" t="s">
        <v>1</v>
      </c>
      <c r="N202" s="176" t="s">
        <v>37</v>
      </c>
      <c r="O202" s="57"/>
      <c r="P202" s="149">
        <f>O202*H202</f>
        <v>0</v>
      </c>
      <c r="Q202" s="149">
        <v>5.0000000000000002E-5</v>
      </c>
      <c r="R202" s="149">
        <f>Q202*H202</f>
        <v>1.2002000000000002</v>
      </c>
      <c r="S202" s="149">
        <v>0</v>
      </c>
      <c r="T202" s="150">
        <f>S202*H202</f>
        <v>0</v>
      </c>
      <c r="U202" s="31"/>
      <c r="V202" s="31"/>
      <c r="W202" s="31"/>
      <c r="X202" s="31"/>
      <c r="Y202" s="31"/>
      <c r="Z202" s="31"/>
      <c r="AA202" s="31"/>
      <c r="AB202" s="31"/>
      <c r="AC202" s="31"/>
      <c r="AD202" s="31"/>
      <c r="AE202" s="31"/>
      <c r="AR202" s="151" t="s">
        <v>133</v>
      </c>
      <c r="AT202" s="151" t="s">
        <v>129</v>
      </c>
      <c r="AU202" s="151" t="s">
        <v>79</v>
      </c>
      <c r="AY202" s="16" t="s">
        <v>105</v>
      </c>
      <c r="BE202" s="152">
        <f>IF(N202="základní",J202,0)</f>
        <v>0</v>
      </c>
      <c r="BF202" s="152">
        <f>IF(N202="snížená",J202,0)</f>
        <v>0</v>
      </c>
      <c r="BG202" s="152">
        <f>IF(N202="zákl. přenesená",J202,0)</f>
        <v>0</v>
      </c>
      <c r="BH202" s="152">
        <f>IF(N202="sníž. přenesená",J202,0)</f>
        <v>0</v>
      </c>
      <c r="BI202" s="152">
        <f>IF(N202="nulová",J202,0)</f>
        <v>0</v>
      </c>
      <c r="BJ202" s="16" t="s">
        <v>77</v>
      </c>
      <c r="BK202" s="152">
        <f>ROUND(I202*H202,2)</f>
        <v>0</v>
      </c>
      <c r="BL202" s="16" t="s">
        <v>112</v>
      </c>
      <c r="BM202" s="151" t="s">
        <v>272</v>
      </c>
    </row>
    <row r="203" spans="1:65" s="2" customFormat="1" ht="11.25">
      <c r="A203" s="31"/>
      <c r="B203" s="32"/>
      <c r="C203" s="31"/>
      <c r="D203" s="153" t="s">
        <v>114</v>
      </c>
      <c r="E203" s="31"/>
      <c r="F203" s="154" t="s">
        <v>271</v>
      </c>
      <c r="G203" s="31"/>
      <c r="H203" s="31"/>
      <c r="I203" s="155"/>
      <c r="J203" s="31"/>
      <c r="K203" s="31"/>
      <c r="L203" s="32"/>
      <c r="M203" s="156"/>
      <c r="N203" s="157"/>
      <c r="O203" s="57"/>
      <c r="P203" s="57"/>
      <c r="Q203" s="57"/>
      <c r="R203" s="57"/>
      <c r="S203" s="57"/>
      <c r="T203" s="58"/>
      <c r="U203" s="31"/>
      <c r="V203" s="31"/>
      <c r="W203" s="31"/>
      <c r="X203" s="31"/>
      <c r="Y203" s="31"/>
      <c r="Z203" s="31"/>
      <c r="AA203" s="31"/>
      <c r="AB203" s="31"/>
      <c r="AC203" s="31"/>
      <c r="AD203" s="31"/>
      <c r="AE203" s="31"/>
      <c r="AT203" s="16" t="s">
        <v>114</v>
      </c>
      <c r="AU203" s="16" t="s">
        <v>79</v>
      </c>
    </row>
    <row r="204" spans="1:65" s="13" customFormat="1" ht="11.25">
      <c r="B204" s="158"/>
      <c r="D204" s="153" t="s">
        <v>116</v>
      </c>
      <c r="E204" s="159" t="s">
        <v>1</v>
      </c>
      <c r="F204" s="160" t="s">
        <v>241</v>
      </c>
      <c r="H204" s="161">
        <v>24004</v>
      </c>
      <c r="I204" s="162"/>
      <c r="L204" s="158"/>
      <c r="M204" s="163"/>
      <c r="N204" s="164"/>
      <c r="O204" s="164"/>
      <c r="P204" s="164"/>
      <c r="Q204" s="164"/>
      <c r="R204" s="164"/>
      <c r="S204" s="164"/>
      <c r="T204" s="165"/>
      <c r="AT204" s="159" t="s">
        <v>116</v>
      </c>
      <c r="AU204" s="159" t="s">
        <v>79</v>
      </c>
      <c r="AV204" s="13" t="s">
        <v>79</v>
      </c>
      <c r="AW204" s="13" t="s">
        <v>29</v>
      </c>
      <c r="AX204" s="13" t="s">
        <v>77</v>
      </c>
      <c r="AY204" s="159" t="s">
        <v>105</v>
      </c>
    </row>
    <row r="205" spans="1:65" s="2" customFormat="1" ht="24.2" customHeight="1">
      <c r="A205" s="31"/>
      <c r="B205" s="138"/>
      <c r="C205" s="139" t="s">
        <v>273</v>
      </c>
      <c r="D205" s="139" t="s">
        <v>108</v>
      </c>
      <c r="E205" s="140" t="s">
        <v>274</v>
      </c>
      <c r="F205" s="141" t="s">
        <v>275</v>
      </c>
      <c r="G205" s="142" t="s">
        <v>151</v>
      </c>
      <c r="H205" s="143">
        <v>850</v>
      </c>
      <c r="I205" s="144"/>
      <c r="J205" s="145">
        <f>ROUND(I205*H205,2)</f>
        <v>0</v>
      </c>
      <c r="K205" s="146"/>
      <c r="L205" s="32"/>
      <c r="M205" s="147" t="s">
        <v>1</v>
      </c>
      <c r="N205" s="148" t="s">
        <v>37</v>
      </c>
      <c r="O205" s="57"/>
      <c r="P205" s="149">
        <f>O205*H205</f>
        <v>0</v>
      </c>
      <c r="Q205" s="149">
        <v>0</v>
      </c>
      <c r="R205" s="149">
        <f>Q205*H205</f>
        <v>0</v>
      </c>
      <c r="S205" s="149">
        <v>0</v>
      </c>
      <c r="T205" s="150">
        <f>S205*H205</f>
        <v>0</v>
      </c>
      <c r="U205" s="31"/>
      <c r="V205" s="31"/>
      <c r="W205" s="31"/>
      <c r="X205" s="31"/>
      <c r="Y205" s="31"/>
      <c r="Z205" s="31"/>
      <c r="AA205" s="31"/>
      <c r="AB205" s="31"/>
      <c r="AC205" s="31"/>
      <c r="AD205" s="31"/>
      <c r="AE205" s="31"/>
      <c r="AR205" s="151" t="s">
        <v>112</v>
      </c>
      <c r="AT205" s="151" t="s">
        <v>108</v>
      </c>
      <c r="AU205" s="151" t="s">
        <v>79</v>
      </c>
      <c r="AY205" s="16" t="s">
        <v>105</v>
      </c>
      <c r="BE205" s="152">
        <f>IF(N205="základní",J205,0)</f>
        <v>0</v>
      </c>
      <c r="BF205" s="152">
        <f>IF(N205="snížená",J205,0)</f>
        <v>0</v>
      </c>
      <c r="BG205" s="152">
        <f>IF(N205="zákl. přenesená",J205,0)</f>
        <v>0</v>
      </c>
      <c r="BH205" s="152">
        <f>IF(N205="sníž. přenesená",J205,0)</f>
        <v>0</v>
      </c>
      <c r="BI205" s="152">
        <f>IF(N205="nulová",J205,0)</f>
        <v>0</v>
      </c>
      <c r="BJ205" s="16" t="s">
        <v>77</v>
      </c>
      <c r="BK205" s="152">
        <f>ROUND(I205*H205,2)</f>
        <v>0</v>
      </c>
      <c r="BL205" s="16" t="s">
        <v>112</v>
      </c>
      <c r="BM205" s="151" t="s">
        <v>276</v>
      </c>
    </row>
    <row r="206" spans="1:65" s="2" customFormat="1" ht="68.25">
      <c r="A206" s="31"/>
      <c r="B206" s="32"/>
      <c r="C206" s="31"/>
      <c r="D206" s="153" t="s">
        <v>114</v>
      </c>
      <c r="E206" s="31"/>
      <c r="F206" s="154" t="s">
        <v>277</v>
      </c>
      <c r="G206" s="31"/>
      <c r="H206" s="31"/>
      <c r="I206" s="155"/>
      <c r="J206" s="31"/>
      <c r="K206" s="31"/>
      <c r="L206" s="32"/>
      <c r="M206" s="156"/>
      <c r="N206" s="157"/>
      <c r="O206" s="57"/>
      <c r="P206" s="57"/>
      <c r="Q206" s="57"/>
      <c r="R206" s="57"/>
      <c r="S206" s="57"/>
      <c r="T206" s="58"/>
      <c r="U206" s="31"/>
      <c r="V206" s="31"/>
      <c r="W206" s="31"/>
      <c r="X206" s="31"/>
      <c r="Y206" s="31"/>
      <c r="Z206" s="31"/>
      <c r="AA206" s="31"/>
      <c r="AB206" s="31"/>
      <c r="AC206" s="31"/>
      <c r="AD206" s="31"/>
      <c r="AE206" s="31"/>
      <c r="AT206" s="16" t="s">
        <v>114</v>
      </c>
      <c r="AU206" s="16" t="s">
        <v>79</v>
      </c>
    </row>
    <row r="207" spans="1:65" s="13" customFormat="1" ht="11.25">
      <c r="B207" s="158"/>
      <c r="D207" s="153" t="s">
        <v>116</v>
      </c>
      <c r="E207" s="159" t="s">
        <v>1</v>
      </c>
      <c r="F207" s="160" t="s">
        <v>278</v>
      </c>
      <c r="H207" s="161">
        <v>850</v>
      </c>
      <c r="I207" s="162"/>
      <c r="L207" s="158"/>
      <c r="M207" s="163"/>
      <c r="N207" s="164"/>
      <c r="O207" s="164"/>
      <c r="P207" s="164"/>
      <c r="Q207" s="164"/>
      <c r="R207" s="164"/>
      <c r="S207" s="164"/>
      <c r="T207" s="165"/>
      <c r="AT207" s="159" t="s">
        <v>116</v>
      </c>
      <c r="AU207" s="159" t="s">
        <v>79</v>
      </c>
      <c r="AV207" s="13" t="s">
        <v>79</v>
      </c>
      <c r="AW207" s="13" t="s">
        <v>29</v>
      </c>
      <c r="AX207" s="13" t="s">
        <v>77</v>
      </c>
      <c r="AY207" s="159" t="s">
        <v>105</v>
      </c>
    </row>
    <row r="208" spans="1:65" s="2" customFormat="1" ht="24.2" customHeight="1">
      <c r="A208" s="31"/>
      <c r="B208" s="138"/>
      <c r="C208" s="139" t="s">
        <v>279</v>
      </c>
      <c r="D208" s="139" t="s">
        <v>108</v>
      </c>
      <c r="E208" s="140" t="s">
        <v>280</v>
      </c>
      <c r="F208" s="141" t="s">
        <v>281</v>
      </c>
      <c r="G208" s="142" t="s">
        <v>151</v>
      </c>
      <c r="H208" s="143">
        <v>100</v>
      </c>
      <c r="I208" s="144"/>
      <c r="J208" s="145">
        <f>ROUND(I208*H208,2)</f>
        <v>0</v>
      </c>
      <c r="K208" s="146"/>
      <c r="L208" s="32"/>
      <c r="M208" s="147" t="s">
        <v>1</v>
      </c>
      <c r="N208" s="148" t="s">
        <v>37</v>
      </c>
      <c r="O208" s="57"/>
      <c r="P208" s="149">
        <f>O208*H208</f>
        <v>0</v>
      </c>
      <c r="Q208" s="149">
        <v>0</v>
      </c>
      <c r="R208" s="149">
        <f>Q208*H208</f>
        <v>0</v>
      </c>
      <c r="S208" s="149">
        <v>0</v>
      </c>
      <c r="T208" s="150">
        <f>S208*H208</f>
        <v>0</v>
      </c>
      <c r="U208" s="31"/>
      <c r="V208" s="31"/>
      <c r="W208" s="31"/>
      <c r="X208" s="31"/>
      <c r="Y208" s="31"/>
      <c r="Z208" s="31"/>
      <c r="AA208" s="31"/>
      <c r="AB208" s="31"/>
      <c r="AC208" s="31"/>
      <c r="AD208" s="31"/>
      <c r="AE208" s="31"/>
      <c r="AR208" s="151" t="s">
        <v>112</v>
      </c>
      <c r="AT208" s="151" t="s">
        <v>108</v>
      </c>
      <c r="AU208" s="151" t="s">
        <v>79</v>
      </c>
      <c r="AY208" s="16" t="s">
        <v>105</v>
      </c>
      <c r="BE208" s="152">
        <f>IF(N208="základní",J208,0)</f>
        <v>0</v>
      </c>
      <c r="BF208" s="152">
        <f>IF(N208="snížená",J208,0)</f>
        <v>0</v>
      </c>
      <c r="BG208" s="152">
        <f>IF(N208="zákl. přenesená",J208,0)</f>
        <v>0</v>
      </c>
      <c r="BH208" s="152">
        <f>IF(N208="sníž. přenesená",J208,0)</f>
        <v>0</v>
      </c>
      <c r="BI208" s="152">
        <f>IF(N208="nulová",J208,0)</f>
        <v>0</v>
      </c>
      <c r="BJ208" s="16" t="s">
        <v>77</v>
      </c>
      <c r="BK208" s="152">
        <f>ROUND(I208*H208,2)</f>
        <v>0</v>
      </c>
      <c r="BL208" s="16" t="s">
        <v>112</v>
      </c>
      <c r="BM208" s="151" t="s">
        <v>282</v>
      </c>
    </row>
    <row r="209" spans="1:65" s="2" customFormat="1" ht="68.25">
      <c r="A209" s="31"/>
      <c r="B209" s="32"/>
      <c r="C209" s="31"/>
      <c r="D209" s="153" t="s">
        <v>114</v>
      </c>
      <c r="E209" s="31"/>
      <c r="F209" s="154" t="s">
        <v>283</v>
      </c>
      <c r="G209" s="31"/>
      <c r="H209" s="31"/>
      <c r="I209" s="155"/>
      <c r="J209" s="31"/>
      <c r="K209" s="31"/>
      <c r="L209" s="32"/>
      <c r="M209" s="156"/>
      <c r="N209" s="157"/>
      <c r="O209" s="57"/>
      <c r="P209" s="57"/>
      <c r="Q209" s="57"/>
      <c r="R209" s="57"/>
      <c r="S209" s="57"/>
      <c r="T209" s="58"/>
      <c r="U209" s="31"/>
      <c r="V209" s="31"/>
      <c r="W209" s="31"/>
      <c r="X209" s="31"/>
      <c r="Y209" s="31"/>
      <c r="Z209" s="31"/>
      <c r="AA209" s="31"/>
      <c r="AB209" s="31"/>
      <c r="AC209" s="31"/>
      <c r="AD209" s="31"/>
      <c r="AE209" s="31"/>
      <c r="AT209" s="16" t="s">
        <v>114</v>
      </c>
      <c r="AU209" s="16" t="s">
        <v>79</v>
      </c>
    </row>
    <row r="210" spans="1:65" s="2" customFormat="1" ht="24.2" customHeight="1">
      <c r="A210" s="31"/>
      <c r="B210" s="138"/>
      <c r="C210" s="139" t="s">
        <v>284</v>
      </c>
      <c r="D210" s="139" t="s">
        <v>108</v>
      </c>
      <c r="E210" s="140" t="s">
        <v>285</v>
      </c>
      <c r="F210" s="141" t="s">
        <v>286</v>
      </c>
      <c r="G210" s="142" t="s">
        <v>151</v>
      </c>
      <c r="H210" s="143">
        <v>1550</v>
      </c>
      <c r="I210" s="144"/>
      <c r="J210" s="145">
        <f>ROUND(I210*H210,2)</f>
        <v>0</v>
      </c>
      <c r="K210" s="146"/>
      <c r="L210" s="32"/>
      <c r="M210" s="147" t="s">
        <v>1</v>
      </c>
      <c r="N210" s="148" t="s">
        <v>37</v>
      </c>
      <c r="O210" s="57"/>
      <c r="P210" s="149">
        <f>O210*H210</f>
        <v>0</v>
      </c>
      <c r="Q210" s="149">
        <v>0</v>
      </c>
      <c r="R210" s="149">
        <f>Q210*H210</f>
        <v>0</v>
      </c>
      <c r="S210" s="149">
        <v>0</v>
      </c>
      <c r="T210" s="150">
        <f>S210*H210</f>
        <v>0</v>
      </c>
      <c r="U210" s="31"/>
      <c r="V210" s="31"/>
      <c r="W210" s="31"/>
      <c r="X210" s="31"/>
      <c r="Y210" s="31"/>
      <c r="Z210" s="31"/>
      <c r="AA210" s="31"/>
      <c r="AB210" s="31"/>
      <c r="AC210" s="31"/>
      <c r="AD210" s="31"/>
      <c r="AE210" s="31"/>
      <c r="AR210" s="151" t="s">
        <v>112</v>
      </c>
      <c r="AT210" s="151" t="s">
        <v>108</v>
      </c>
      <c r="AU210" s="151" t="s">
        <v>79</v>
      </c>
      <c r="AY210" s="16" t="s">
        <v>105</v>
      </c>
      <c r="BE210" s="152">
        <f>IF(N210="základní",J210,0)</f>
        <v>0</v>
      </c>
      <c r="BF210" s="152">
        <f>IF(N210="snížená",J210,0)</f>
        <v>0</v>
      </c>
      <c r="BG210" s="152">
        <f>IF(N210="zákl. přenesená",J210,0)</f>
        <v>0</v>
      </c>
      <c r="BH210" s="152">
        <f>IF(N210="sníž. přenesená",J210,0)</f>
        <v>0</v>
      </c>
      <c r="BI210" s="152">
        <f>IF(N210="nulová",J210,0)</f>
        <v>0</v>
      </c>
      <c r="BJ210" s="16" t="s">
        <v>77</v>
      </c>
      <c r="BK210" s="152">
        <f>ROUND(I210*H210,2)</f>
        <v>0</v>
      </c>
      <c r="BL210" s="16" t="s">
        <v>112</v>
      </c>
      <c r="BM210" s="151" t="s">
        <v>287</v>
      </c>
    </row>
    <row r="211" spans="1:65" s="2" customFormat="1" ht="68.25">
      <c r="A211" s="31"/>
      <c r="B211" s="32"/>
      <c r="C211" s="31"/>
      <c r="D211" s="153" t="s">
        <v>114</v>
      </c>
      <c r="E211" s="31"/>
      <c r="F211" s="154" t="s">
        <v>288</v>
      </c>
      <c r="G211" s="31"/>
      <c r="H211" s="31"/>
      <c r="I211" s="155"/>
      <c r="J211" s="31"/>
      <c r="K211" s="31"/>
      <c r="L211" s="32"/>
      <c r="M211" s="156"/>
      <c r="N211" s="157"/>
      <c r="O211" s="57"/>
      <c r="P211" s="57"/>
      <c r="Q211" s="57"/>
      <c r="R211" s="57"/>
      <c r="S211" s="57"/>
      <c r="T211" s="58"/>
      <c r="U211" s="31"/>
      <c r="V211" s="31"/>
      <c r="W211" s="31"/>
      <c r="X211" s="31"/>
      <c r="Y211" s="31"/>
      <c r="Z211" s="31"/>
      <c r="AA211" s="31"/>
      <c r="AB211" s="31"/>
      <c r="AC211" s="31"/>
      <c r="AD211" s="31"/>
      <c r="AE211" s="31"/>
      <c r="AT211" s="16" t="s">
        <v>114</v>
      </c>
      <c r="AU211" s="16" t="s">
        <v>79</v>
      </c>
    </row>
    <row r="212" spans="1:65" s="2" customFormat="1" ht="24.2" customHeight="1">
      <c r="A212" s="31"/>
      <c r="B212" s="138"/>
      <c r="C212" s="139" t="s">
        <v>289</v>
      </c>
      <c r="D212" s="139" t="s">
        <v>108</v>
      </c>
      <c r="E212" s="140" t="s">
        <v>290</v>
      </c>
      <c r="F212" s="141" t="s">
        <v>291</v>
      </c>
      <c r="G212" s="142" t="s">
        <v>151</v>
      </c>
      <c r="H212" s="143">
        <v>1300</v>
      </c>
      <c r="I212" s="144"/>
      <c r="J212" s="145">
        <f>ROUND(I212*H212,2)</f>
        <v>0</v>
      </c>
      <c r="K212" s="146"/>
      <c r="L212" s="32"/>
      <c r="M212" s="147" t="s">
        <v>1</v>
      </c>
      <c r="N212" s="148" t="s">
        <v>37</v>
      </c>
      <c r="O212" s="57"/>
      <c r="P212" s="149">
        <f>O212*H212</f>
        <v>0</v>
      </c>
      <c r="Q212" s="149">
        <v>0</v>
      </c>
      <c r="R212" s="149">
        <f>Q212*H212</f>
        <v>0</v>
      </c>
      <c r="S212" s="149">
        <v>0</v>
      </c>
      <c r="T212" s="150">
        <f>S212*H212</f>
        <v>0</v>
      </c>
      <c r="U212" s="31"/>
      <c r="V212" s="31"/>
      <c r="W212" s="31"/>
      <c r="X212" s="31"/>
      <c r="Y212" s="31"/>
      <c r="Z212" s="31"/>
      <c r="AA212" s="31"/>
      <c r="AB212" s="31"/>
      <c r="AC212" s="31"/>
      <c r="AD212" s="31"/>
      <c r="AE212" s="31"/>
      <c r="AR212" s="151" t="s">
        <v>112</v>
      </c>
      <c r="AT212" s="151" t="s">
        <v>108</v>
      </c>
      <c r="AU212" s="151" t="s">
        <v>79</v>
      </c>
      <c r="AY212" s="16" t="s">
        <v>105</v>
      </c>
      <c r="BE212" s="152">
        <f>IF(N212="základní",J212,0)</f>
        <v>0</v>
      </c>
      <c r="BF212" s="152">
        <f>IF(N212="snížená",J212,0)</f>
        <v>0</v>
      </c>
      <c r="BG212" s="152">
        <f>IF(N212="zákl. přenesená",J212,0)</f>
        <v>0</v>
      </c>
      <c r="BH212" s="152">
        <f>IF(N212="sníž. přenesená",J212,0)</f>
        <v>0</v>
      </c>
      <c r="BI212" s="152">
        <f>IF(N212="nulová",J212,0)</f>
        <v>0</v>
      </c>
      <c r="BJ212" s="16" t="s">
        <v>77</v>
      </c>
      <c r="BK212" s="152">
        <f>ROUND(I212*H212,2)</f>
        <v>0</v>
      </c>
      <c r="BL212" s="16" t="s">
        <v>112</v>
      </c>
      <c r="BM212" s="151" t="s">
        <v>292</v>
      </c>
    </row>
    <row r="213" spans="1:65" s="2" customFormat="1" ht="68.25">
      <c r="A213" s="31"/>
      <c r="B213" s="32"/>
      <c r="C213" s="31"/>
      <c r="D213" s="153" t="s">
        <v>114</v>
      </c>
      <c r="E213" s="31"/>
      <c r="F213" s="154" t="s">
        <v>293</v>
      </c>
      <c r="G213" s="31"/>
      <c r="H213" s="31"/>
      <c r="I213" s="155"/>
      <c r="J213" s="31"/>
      <c r="K213" s="31"/>
      <c r="L213" s="32"/>
      <c r="M213" s="156"/>
      <c r="N213" s="157"/>
      <c r="O213" s="57"/>
      <c r="P213" s="57"/>
      <c r="Q213" s="57"/>
      <c r="R213" s="57"/>
      <c r="S213" s="57"/>
      <c r="T213" s="58"/>
      <c r="U213" s="31"/>
      <c r="V213" s="31"/>
      <c r="W213" s="31"/>
      <c r="X213" s="31"/>
      <c r="Y213" s="31"/>
      <c r="Z213" s="31"/>
      <c r="AA213" s="31"/>
      <c r="AB213" s="31"/>
      <c r="AC213" s="31"/>
      <c r="AD213" s="31"/>
      <c r="AE213" s="31"/>
      <c r="AT213" s="16" t="s">
        <v>114</v>
      </c>
      <c r="AU213" s="16" t="s">
        <v>79</v>
      </c>
    </row>
    <row r="214" spans="1:65" s="2" customFormat="1" ht="24.2" customHeight="1">
      <c r="A214" s="31"/>
      <c r="B214" s="138"/>
      <c r="C214" s="139" t="s">
        <v>294</v>
      </c>
      <c r="D214" s="139" t="s">
        <v>108</v>
      </c>
      <c r="E214" s="140" t="s">
        <v>295</v>
      </c>
      <c r="F214" s="141" t="s">
        <v>296</v>
      </c>
      <c r="G214" s="142" t="s">
        <v>151</v>
      </c>
      <c r="H214" s="143">
        <v>3850</v>
      </c>
      <c r="I214" s="144"/>
      <c r="J214" s="145">
        <f>ROUND(I214*H214,2)</f>
        <v>0</v>
      </c>
      <c r="K214" s="146"/>
      <c r="L214" s="32"/>
      <c r="M214" s="147" t="s">
        <v>1</v>
      </c>
      <c r="N214" s="148" t="s">
        <v>37</v>
      </c>
      <c r="O214" s="57"/>
      <c r="P214" s="149">
        <f>O214*H214</f>
        <v>0</v>
      </c>
      <c r="Q214" s="149">
        <v>0</v>
      </c>
      <c r="R214" s="149">
        <f>Q214*H214</f>
        <v>0</v>
      </c>
      <c r="S214" s="149">
        <v>0</v>
      </c>
      <c r="T214" s="150">
        <f>S214*H214</f>
        <v>0</v>
      </c>
      <c r="U214" s="31"/>
      <c r="V214" s="31"/>
      <c r="W214" s="31"/>
      <c r="X214" s="31"/>
      <c r="Y214" s="31"/>
      <c r="Z214" s="31"/>
      <c r="AA214" s="31"/>
      <c r="AB214" s="31"/>
      <c r="AC214" s="31"/>
      <c r="AD214" s="31"/>
      <c r="AE214" s="31"/>
      <c r="AR214" s="151" t="s">
        <v>112</v>
      </c>
      <c r="AT214" s="151" t="s">
        <v>108</v>
      </c>
      <c r="AU214" s="151" t="s">
        <v>79</v>
      </c>
      <c r="AY214" s="16" t="s">
        <v>105</v>
      </c>
      <c r="BE214" s="152">
        <f>IF(N214="základní",J214,0)</f>
        <v>0</v>
      </c>
      <c r="BF214" s="152">
        <f>IF(N214="snížená",J214,0)</f>
        <v>0</v>
      </c>
      <c r="BG214" s="152">
        <f>IF(N214="zákl. přenesená",J214,0)</f>
        <v>0</v>
      </c>
      <c r="BH214" s="152">
        <f>IF(N214="sníž. přenesená",J214,0)</f>
        <v>0</v>
      </c>
      <c r="BI214" s="152">
        <f>IF(N214="nulová",J214,0)</f>
        <v>0</v>
      </c>
      <c r="BJ214" s="16" t="s">
        <v>77</v>
      </c>
      <c r="BK214" s="152">
        <f>ROUND(I214*H214,2)</f>
        <v>0</v>
      </c>
      <c r="BL214" s="16" t="s">
        <v>112</v>
      </c>
      <c r="BM214" s="151" t="s">
        <v>297</v>
      </c>
    </row>
    <row r="215" spans="1:65" s="2" customFormat="1" ht="29.25">
      <c r="A215" s="31"/>
      <c r="B215" s="32"/>
      <c r="C215" s="31"/>
      <c r="D215" s="153" t="s">
        <v>114</v>
      </c>
      <c r="E215" s="31"/>
      <c r="F215" s="154" t="s">
        <v>298</v>
      </c>
      <c r="G215" s="31"/>
      <c r="H215" s="31"/>
      <c r="I215" s="155"/>
      <c r="J215" s="31"/>
      <c r="K215" s="31"/>
      <c r="L215" s="32"/>
      <c r="M215" s="156"/>
      <c r="N215" s="157"/>
      <c r="O215" s="57"/>
      <c r="P215" s="57"/>
      <c r="Q215" s="57"/>
      <c r="R215" s="57"/>
      <c r="S215" s="57"/>
      <c r="T215" s="58"/>
      <c r="U215" s="31"/>
      <c r="V215" s="31"/>
      <c r="W215" s="31"/>
      <c r="X215" s="31"/>
      <c r="Y215" s="31"/>
      <c r="Z215" s="31"/>
      <c r="AA215" s="31"/>
      <c r="AB215" s="31"/>
      <c r="AC215" s="31"/>
      <c r="AD215" s="31"/>
      <c r="AE215" s="31"/>
      <c r="AT215" s="16" t="s">
        <v>114</v>
      </c>
      <c r="AU215" s="16" t="s">
        <v>79</v>
      </c>
    </row>
    <row r="216" spans="1:65" s="2" customFormat="1" ht="14.45" customHeight="1">
      <c r="A216" s="31"/>
      <c r="B216" s="138"/>
      <c r="C216" s="139" t="s">
        <v>299</v>
      </c>
      <c r="D216" s="139" t="s">
        <v>108</v>
      </c>
      <c r="E216" s="140" t="s">
        <v>300</v>
      </c>
      <c r="F216" s="141" t="s">
        <v>301</v>
      </c>
      <c r="G216" s="142" t="s">
        <v>138</v>
      </c>
      <c r="H216" s="143">
        <v>75</v>
      </c>
      <c r="I216" s="144"/>
      <c r="J216" s="145">
        <f>ROUND(I216*H216,2)</f>
        <v>0</v>
      </c>
      <c r="K216" s="146"/>
      <c r="L216" s="32"/>
      <c r="M216" s="147" t="s">
        <v>1</v>
      </c>
      <c r="N216" s="148" t="s">
        <v>37</v>
      </c>
      <c r="O216" s="57"/>
      <c r="P216" s="149">
        <f>O216*H216</f>
        <v>0</v>
      </c>
      <c r="Q216" s="149">
        <v>0</v>
      </c>
      <c r="R216" s="149">
        <f>Q216*H216</f>
        <v>0</v>
      </c>
      <c r="S216" s="149">
        <v>0</v>
      </c>
      <c r="T216" s="150">
        <f>S216*H216</f>
        <v>0</v>
      </c>
      <c r="U216" s="31"/>
      <c r="V216" s="31"/>
      <c r="W216" s="31"/>
      <c r="X216" s="31"/>
      <c r="Y216" s="31"/>
      <c r="Z216" s="31"/>
      <c r="AA216" s="31"/>
      <c r="AB216" s="31"/>
      <c r="AC216" s="31"/>
      <c r="AD216" s="31"/>
      <c r="AE216" s="31"/>
      <c r="AR216" s="151" t="s">
        <v>112</v>
      </c>
      <c r="AT216" s="151" t="s">
        <v>108</v>
      </c>
      <c r="AU216" s="151" t="s">
        <v>79</v>
      </c>
      <c r="AY216" s="16" t="s">
        <v>105</v>
      </c>
      <c r="BE216" s="152">
        <f>IF(N216="základní",J216,0)</f>
        <v>0</v>
      </c>
      <c r="BF216" s="152">
        <f>IF(N216="snížená",J216,0)</f>
        <v>0</v>
      </c>
      <c r="BG216" s="152">
        <f>IF(N216="zákl. přenesená",J216,0)</f>
        <v>0</v>
      </c>
      <c r="BH216" s="152">
        <f>IF(N216="sníž. přenesená",J216,0)</f>
        <v>0</v>
      </c>
      <c r="BI216" s="152">
        <f>IF(N216="nulová",J216,0)</f>
        <v>0</v>
      </c>
      <c r="BJ216" s="16" t="s">
        <v>77</v>
      </c>
      <c r="BK216" s="152">
        <f>ROUND(I216*H216,2)</f>
        <v>0</v>
      </c>
      <c r="BL216" s="16" t="s">
        <v>112</v>
      </c>
      <c r="BM216" s="151" t="s">
        <v>302</v>
      </c>
    </row>
    <row r="217" spans="1:65" s="2" customFormat="1" ht="29.25">
      <c r="A217" s="31"/>
      <c r="B217" s="32"/>
      <c r="C217" s="31"/>
      <c r="D217" s="153" t="s">
        <v>114</v>
      </c>
      <c r="E217" s="31"/>
      <c r="F217" s="154" t="s">
        <v>303</v>
      </c>
      <c r="G217" s="31"/>
      <c r="H217" s="31"/>
      <c r="I217" s="155"/>
      <c r="J217" s="31"/>
      <c r="K217" s="31"/>
      <c r="L217" s="32"/>
      <c r="M217" s="156"/>
      <c r="N217" s="157"/>
      <c r="O217" s="57"/>
      <c r="P217" s="57"/>
      <c r="Q217" s="57"/>
      <c r="R217" s="57"/>
      <c r="S217" s="57"/>
      <c r="T217" s="58"/>
      <c r="U217" s="31"/>
      <c r="V217" s="31"/>
      <c r="W217" s="31"/>
      <c r="X217" s="31"/>
      <c r="Y217" s="31"/>
      <c r="Z217" s="31"/>
      <c r="AA217" s="31"/>
      <c r="AB217" s="31"/>
      <c r="AC217" s="31"/>
      <c r="AD217" s="31"/>
      <c r="AE217" s="31"/>
      <c r="AT217" s="16" t="s">
        <v>114</v>
      </c>
      <c r="AU217" s="16" t="s">
        <v>79</v>
      </c>
    </row>
    <row r="218" spans="1:65" s="13" customFormat="1" ht="11.25">
      <c r="B218" s="158"/>
      <c r="D218" s="153" t="s">
        <v>116</v>
      </c>
      <c r="E218" s="159" t="s">
        <v>1</v>
      </c>
      <c r="F218" s="160" t="s">
        <v>304</v>
      </c>
      <c r="H218" s="161">
        <v>75</v>
      </c>
      <c r="I218" s="162"/>
      <c r="L218" s="158"/>
      <c r="M218" s="163"/>
      <c r="N218" s="164"/>
      <c r="O218" s="164"/>
      <c r="P218" s="164"/>
      <c r="Q218" s="164"/>
      <c r="R218" s="164"/>
      <c r="S218" s="164"/>
      <c r="T218" s="165"/>
      <c r="AT218" s="159" t="s">
        <v>116</v>
      </c>
      <c r="AU218" s="159" t="s">
        <v>79</v>
      </c>
      <c r="AV218" s="13" t="s">
        <v>79</v>
      </c>
      <c r="AW218" s="13" t="s">
        <v>29</v>
      </c>
      <c r="AX218" s="13" t="s">
        <v>77</v>
      </c>
      <c r="AY218" s="159" t="s">
        <v>105</v>
      </c>
    </row>
    <row r="219" spans="1:65" s="2" customFormat="1" ht="14.45" customHeight="1">
      <c r="A219" s="31"/>
      <c r="B219" s="138"/>
      <c r="C219" s="139" t="s">
        <v>305</v>
      </c>
      <c r="D219" s="139" t="s">
        <v>108</v>
      </c>
      <c r="E219" s="140" t="s">
        <v>306</v>
      </c>
      <c r="F219" s="141" t="s">
        <v>307</v>
      </c>
      <c r="G219" s="142" t="s">
        <v>138</v>
      </c>
      <c r="H219" s="143">
        <v>8</v>
      </c>
      <c r="I219" s="144"/>
      <c r="J219" s="145">
        <f>ROUND(I219*H219,2)</f>
        <v>0</v>
      </c>
      <c r="K219" s="146"/>
      <c r="L219" s="32"/>
      <c r="M219" s="147" t="s">
        <v>1</v>
      </c>
      <c r="N219" s="148" t="s">
        <v>37</v>
      </c>
      <c r="O219" s="57"/>
      <c r="P219" s="149">
        <f>O219*H219</f>
        <v>0</v>
      </c>
      <c r="Q219" s="149">
        <v>0</v>
      </c>
      <c r="R219" s="149">
        <f>Q219*H219</f>
        <v>0</v>
      </c>
      <c r="S219" s="149">
        <v>0</v>
      </c>
      <c r="T219" s="150">
        <f>S219*H219</f>
        <v>0</v>
      </c>
      <c r="U219" s="31"/>
      <c r="V219" s="31"/>
      <c r="W219" s="31"/>
      <c r="X219" s="31"/>
      <c r="Y219" s="31"/>
      <c r="Z219" s="31"/>
      <c r="AA219" s="31"/>
      <c r="AB219" s="31"/>
      <c r="AC219" s="31"/>
      <c r="AD219" s="31"/>
      <c r="AE219" s="31"/>
      <c r="AR219" s="151" t="s">
        <v>112</v>
      </c>
      <c r="AT219" s="151" t="s">
        <v>108</v>
      </c>
      <c r="AU219" s="151" t="s">
        <v>79</v>
      </c>
      <c r="AY219" s="16" t="s">
        <v>105</v>
      </c>
      <c r="BE219" s="152">
        <f>IF(N219="základní",J219,0)</f>
        <v>0</v>
      </c>
      <c r="BF219" s="152">
        <f>IF(N219="snížená",J219,0)</f>
        <v>0</v>
      </c>
      <c r="BG219" s="152">
        <f>IF(N219="zákl. přenesená",J219,0)</f>
        <v>0</v>
      </c>
      <c r="BH219" s="152">
        <f>IF(N219="sníž. přenesená",J219,0)</f>
        <v>0</v>
      </c>
      <c r="BI219" s="152">
        <f>IF(N219="nulová",J219,0)</f>
        <v>0</v>
      </c>
      <c r="BJ219" s="16" t="s">
        <v>77</v>
      </c>
      <c r="BK219" s="152">
        <f>ROUND(I219*H219,2)</f>
        <v>0</v>
      </c>
      <c r="BL219" s="16" t="s">
        <v>112</v>
      </c>
      <c r="BM219" s="151" t="s">
        <v>308</v>
      </c>
    </row>
    <row r="220" spans="1:65" s="2" customFormat="1" ht="29.25">
      <c r="A220" s="31"/>
      <c r="B220" s="32"/>
      <c r="C220" s="31"/>
      <c r="D220" s="153" t="s">
        <v>114</v>
      </c>
      <c r="E220" s="31"/>
      <c r="F220" s="154" t="s">
        <v>309</v>
      </c>
      <c r="G220" s="31"/>
      <c r="H220" s="31"/>
      <c r="I220" s="155"/>
      <c r="J220" s="31"/>
      <c r="K220" s="31"/>
      <c r="L220" s="32"/>
      <c r="M220" s="156"/>
      <c r="N220" s="157"/>
      <c r="O220" s="57"/>
      <c r="P220" s="57"/>
      <c r="Q220" s="57"/>
      <c r="R220" s="57"/>
      <c r="S220" s="57"/>
      <c r="T220" s="58"/>
      <c r="U220" s="31"/>
      <c r="V220" s="31"/>
      <c r="W220" s="31"/>
      <c r="X220" s="31"/>
      <c r="Y220" s="31"/>
      <c r="Z220" s="31"/>
      <c r="AA220" s="31"/>
      <c r="AB220" s="31"/>
      <c r="AC220" s="31"/>
      <c r="AD220" s="31"/>
      <c r="AE220" s="31"/>
      <c r="AT220" s="16" t="s">
        <v>114</v>
      </c>
      <c r="AU220" s="16" t="s">
        <v>79</v>
      </c>
    </row>
    <row r="221" spans="1:65" s="13" customFormat="1" ht="11.25">
      <c r="B221" s="158"/>
      <c r="D221" s="153" t="s">
        <v>116</v>
      </c>
      <c r="E221" s="159" t="s">
        <v>1</v>
      </c>
      <c r="F221" s="160" t="s">
        <v>310</v>
      </c>
      <c r="H221" s="161">
        <v>8</v>
      </c>
      <c r="I221" s="162"/>
      <c r="L221" s="158"/>
      <c r="M221" s="163"/>
      <c r="N221" s="164"/>
      <c r="O221" s="164"/>
      <c r="P221" s="164"/>
      <c r="Q221" s="164"/>
      <c r="R221" s="164"/>
      <c r="S221" s="164"/>
      <c r="T221" s="165"/>
      <c r="AT221" s="159" t="s">
        <v>116</v>
      </c>
      <c r="AU221" s="159" t="s">
        <v>79</v>
      </c>
      <c r="AV221" s="13" t="s">
        <v>79</v>
      </c>
      <c r="AW221" s="13" t="s">
        <v>29</v>
      </c>
      <c r="AX221" s="13" t="s">
        <v>77</v>
      </c>
      <c r="AY221" s="159" t="s">
        <v>105</v>
      </c>
    </row>
    <row r="222" spans="1:65" s="2" customFormat="1" ht="14.45" customHeight="1">
      <c r="A222" s="31"/>
      <c r="B222" s="138"/>
      <c r="C222" s="139" t="s">
        <v>311</v>
      </c>
      <c r="D222" s="139" t="s">
        <v>108</v>
      </c>
      <c r="E222" s="140" t="s">
        <v>312</v>
      </c>
      <c r="F222" s="141" t="s">
        <v>313</v>
      </c>
      <c r="G222" s="142" t="s">
        <v>138</v>
      </c>
      <c r="H222" s="143">
        <v>233</v>
      </c>
      <c r="I222" s="144"/>
      <c r="J222" s="145">
        <f>ROUND(I222*H222,2)</f>
        <v>0</v>
      </c>
      <c r="K222" s="146"/>
      <c r="L222" s="32"/>
      <c r="M222" s="147" t="s">
        <v>1</v>
      </c>
      <c r="N222" s="148" t="s">
        <v>37</v>
      </c>
      <c r="O222" s="57"/>
      <c r="P222" s="149">
        <f>O222*H222</f>
        <v>0</v>
      </c>
      <c r="Q222" s="149">
        <v>0</v>
      </c>
      <c r="R222" s="149">
        <f>Q222*H222</f>
        <v>0</v>
      </c>
      <c r="S222" s="149">
        <v>0</v>
      </c>
      <c r="T222" s="150">
        <f>S222*H222</f>
        <v>0</v>
      </c>
      <c r="U222" s="31"/>
      <c r="V222" s="31"/>
      <c r="W222" s="31"/>
      <c r="X222" s="31"/>
      <c r="Y222" s="31"/>
      <c r="Z222" s="31"/>
      <c r="AA222" s="31"/>
      <c r="AB222" s="31"/>
      <c r="AC222" s="31"/>
      <c r="AD222" s="31"/>
      <c r="AE222" s="31"/>
      <c r="AR222" s="151" t="s">
        <v>112</v>
      </c>
      <c r="AT222" s="151" t="s">
        <v>108</v>
      </c>
      <c r="AU222" s="151" t="s">
        <v>79</v>
      </c>
      <c r="AY222" s="16" t="s">
        <v>105</v>
      </c>
      <c r="BE222" s="152">
        <f>IF(N222="základní",J222,0)</f>
        <v>0</v>
      </c>
      <c r="BF222" s="152">
        <f>IF(N222="snížená",J222,0)</f>
        <v>0</v>
      </c>
      <c r="BG222" s="152">
        <f>IF(N222="zákl. přenesená",J222,0)</f>
        <v>0</v>
      </c>
      <c r="BH222" s="152">
        <f>IF(N222="sníž. přenesená",J222,0)</f>
        <v>0</v>
      </c>
      <c r="BI222" s="152">
        <f>IF(N222="nulová",J222,0)</f>
        <v>0</v>
      </c>
      <c r="BJ222" s="16" t="s">
        <v>77</v>
      </c>
      <c r="BK222" s="152">
        <f>ROUND(I222*H222,2)</f>
        <v>0</v>
      </c>
      <c r="BL222" s="16" t="s">
        <v>112</v>
      </c>
      <c r="BM222" s="151" t="s">
        <v>314</v>
      </c>
    </row>
    <row r="223" spans="1:65" s="2" customFormat="1" ht="29.25">
      <c r="A223" s="31"/>
      <c r="B223" s="32"/>
      <c r="C223" s="31"/>
      <c r="D223" s="153" t="s">
        <v>114</v>
      </c>
      <c r="E223" s="31"/>
      <c r="F223" s="154" t="s">
        <v>315</v>
      </c>
      <c r="G223" s="31"/>
      <c r="H223" s="31"/>
      <c r="I223" s="155"/>
      <c r="J223" s="31"/>
      <c r="K223" s="31"/>
      <c r="L223" s="32"/>
      <c r="M223" s="156"/>
      <c r="N223" s="157"/>
      <c r="O223" s="57"/>
      <c r="P223" s="57"/>
      <c r="Q223" s="57"/>
      <c r="R223" s="57"/>
      <c r="S223" s="57"/>
      <c r="T223" s="58"/>
      <c r="U223" s="31"/>
      <c r="V223" s="31"/>
      <c r="W223" s="31"/>
      <c r="X223" s="31"/>
      <c r="Y223" s="31"/>
      <c r="Z223" s="31"/>
      <c r="AA223" s="31"/>
      <c r="AB223" s="31"/>
      <c r="AC223" s="31"/>
      <c r="AD223" s="31"/>
      <c r="AE223" s="31"/>
      <c r="AT223" s="16" t="s">
        <v>114</v>
      </c>
      <c r="AU223" s="16" t="s">
        <v>79</v>
      </c>
    </row>
    <row r="224" spans="1:65" s="13" customFormat="1" ht="11.25">
      <c r="B224" s="158"/>
      <c r="D224" s="153" t="s">
        <v>116</v>
      </c>
      <c r="E224" s="159" t="s">
        <v>1</v>
      </c>
      <c r="F224" s="160" t="s">
        <v>316</v>
      </c>
      <c r="H224" s="161">
        <v>233</v>
      </c>
      <c r="I224" s="162"/>
      <c r="L224" s="158"/>
      <c r="M224" s="163"/>
      <c r="N224" s="164"/>
      <c r="O224" s="164"/>
      <c r="P224" s="164"/>
      <c r="Q224" s="164"/>
      <c r="R224" s="164"/>
      <c r="S224" s="164"/>
      <c r="T224" s="165"/>
      <c r="AT224" s="159" t="s">
        <v>116</v>
      </c>
      <c r="AU224" s="159" t="s">
        <v>79</v>
      </c>
      <c r="AV224" s="13" t="s">
        <v>79</v>
      </c>
      <c r="AW224" s="13" t="s">
        <v>29</v>
      </c>
      <c r="AX224" s="13" t="s">
        <v>77</v>
      </c>
      <c r="AY224" s="159" t="s">
        <v>105</v>
      </c>
    </row>
    <row r="225" spans="1:65" s="2" customFormat="1" ht="14.45" customHeight="1">
      <c r="A225" s="31"/>
      <c r="B225" s="138"/>
      <c r="C225" s="139" t="s">
        <v>317</v>
      </c>
      <c r="D225" s="139" t="s">
        <v>108</v>
      </c>
      <c r="E225" s="140" t="s">
        <v>318</v>
      </c>
      <c r="F225" s="141" t="s">
        <v>319</v>
      </c>
      <c r="G225" s="142" t="s">
        <v>320</v>
      </c>
      <c r="H225" s="143">
        <v>182</v>
      </c>
      <c r="I225" s="144"/>
      <c r="J225" s="145">
        <f>ROUND(I225*H225,2)</f>
        <v>0</v>
      </c>
      <c r="K225" s="146"/>
      <c r="L225" s="32"/>
      <c r="M225" s="147" t="s">
        <v>1</v>
      </c>
      <c r="N225" s="148" t="s">
        <v>37</v>
      </c>
      <c r="O225" s="57"/>
      <c r="P225" s="149">
        <f>O225*H225</f>
        <v>0</v>
      </c>
      <c r="Q225" s="149">
        <v>0</v>
      </c>
      <c r="R225" s="149">
        <f>Q225*H225</f>
        <v>0</v>
      </c>
      <c r="S225" s="149">
        <v>0</v>
      </c>
      <c r="T225" s="150">
        <f>S225*H225</f>
        <v>0</v>
      </c>
      <c r="U225" s="31"/>
      <c r="V225" s="31"/>
      <c r="W225" s="31"/>
      <c r="X225" s="31"/>
      <c r="Y225" s="31"/>
      <c r="Z225" s="31"/>
      <c r="AA225" s="31"/>
      <c r="AB225" s="31"/>
      <c r="AC225" s="31"/>
      <c r="AD225" s="31"/>
      <c r="AE225" s="31"/>
      <c r="AR225" s="151" t="s">
        <v>112</v>
      </c>
      <c r="AT225" s="151" t="s">
        <v>108</v>
      </c>
      <c r="AU225" s="151" t="s">
        <v>79</v>
      </c>
      <c r="AY225" s="16" t="s">
        <v>105</v>
      </c>
      <c r="BE225" s="152">
        <f>IF(N225="základní",J225,0)</f>
        <v>0</v>
      </c>
      <c r="BF225" s="152">
        <f>IF(N225="snížená",J225,0)</f>
        <v>0</v>
      </c>
      <c r="BG225" s="152">
        <f>IF(N225="zákl. přenesená",J225,0)</f>
        <v>0</v>
      </c>
      <c r="BH225" s="152">
        <f>IF(N225="sníž. přenesená",J225,0)</f>
        <v>0</v>
      </c>
      <c r="BI225" s="152">
        <f>IF(N225="nulová",J225,0)</f>
        <v>0</v>
      </c>
      <c r="BJ225" s="16" t="s">
        <v>77</v>
      </c>
      <c r="BK225" s="152">
        <f>ROUND(I225*H225,2)</f>
        <v>0</v>
      </c>
      <c r="BL225" s="16" t="s">
        <v>112</v>
      </c>
      <c r="BM225" s="151" t="s">
        <v>321</v>
      </c>
    </row>
    <row r="226" spans="1:65" s="2" customFormat="1" ht="58.5">
      <c r="A226" s="31"/>
      <c r="B226" s="32"/>
      <c r="C226" s="31"/>
      <c r="D226" s="153" t="s">
        <v>114</v>
      </c>
      <c r="E226" s="31"/>
      <c r="F226" s="154" t="s">
        <v>322</v>
      </c>
      <c r="G226" s="31"/>
      <c r="H226" s="31"/>
      <c r="I226" s="155"/>
      <c r="J226" s="31"/>
      <c r="K226" s="31"/>
      <c r="L226" s="32"/>
      <c r="M226" s="156"/>
      <c r="N226" s="157"/>
      <c r="O226" s="57"/>
      <c r="P226" s="57"/>
      <c r="Q226" s="57"/>
      <c r="R226" s="57"/>
      <c r="S226" s="57"/>
      <c r="T226" s="58"/>
      <c r="U226" s="31"/>
      <c r="V226" s="31"/>
      <c r="W226" s="31"/>
      <c r="X226" s="31"/>
      <c r="Y226" s="31"/>
      <c r="Z226" s="31"/>
      <c r="AA226" s="31"/>
      <c r="AB226" s="31"/>
      <c r="AC226" s="31"/>
      <c r="AD226" s="31"/>
      <c r="AE226" s="31"/>
      <c r="AT226" s="16" t="s">
        <v>114</v>
      </c>
      <c r="AU226" s="16" t="s">
        <v>79</v>
      </c>
    </row>
    <row r="227" spans="1:65" s="2" customFormat="1" ht="14.45" customHeight="1">
      <c r="A227" s="31"/>
      <c r="B227" s="138"/>
      <c r="C227" s="139" t="s">
        <v>323</v>
      </c>
      <c r="D227" s="139" t="s">
        <v>108</v>
      </c>
      <c r="E227" s="140" t="s">
        <v>324</v>
      </c>
      <c r="F227" s="141" t="s">
        <v>325</v>
      </c>
      <c r="G227" s="142" t="s">
        <v>320</v>
      </c>
      <c r="H227" s="143">
        <v>182</v>
      </c>
      <c r="I227" s="144"/>
      <c r="J227" s="145">
        <f>ROUND(I227*H227,2)</f>
        <v>0</v>
      </c>
      <c r="K227" s="146"/>
      <c r="L227" s="32"/>
      <c r="M227" s="147" t="s">
        <v>1</v>
      </c>
      <c r="N227" s="148" t="s">
        <v>37</v>
      </c>
      <c r="O227" s="57"/>
      <c r="P227" s="149">
        <f>O227*H227</f>
        <v>0</v>
      </c>
      <c r="Q227" s="149">
        <v>0</v>
      </c>
      <c r="R227" s="149">
        <f>Q227*H227</f>
        <v>0</v>
      </c>
      <c r="S227" s="149">
        <v>0</v>
      </c>
      <c r="T227" s="150">
        <f>S227*H227</f>
        <v>0</v>
      </c>
      <c r="U227" s="31"/>
      <c r="V227" s="31"/>
      <c r="W227" s="31"/>
      <c r="X227" s="31"/>
      <c r="Y227" s="31"/>
      <c r="Z227" s="31"/>
      <c r="AA227" s="31"/>
      <c r="AB227" s="31"/>
      <c r="AC227" s="31"/>
      <c r="AD227" s="31"/>
      <c r="AE227" s="31"/>
      <c r="AR227" s="151" t="s">
        <v>112</v>
      </c>
      <c r="AT227" s="151" t="s">
        <v>108</v>
      </c>
      <c r="AU227" s="151" t="s">
        <v>79</v>
      </c>
      <c r="AY227" s="16" t="s">
        <v>105</v>
      </c>
      <c r="BE227" s="152">
        <f>IF(N227="základní",J227,0)</f>
        <v>0</v>
      </c>
      <c r="BF227" s="152">
        <f>IF(N227="snížená",J227,0)</f>
        <v>0</v>
      </c>
      <c r="BG227" s="152">
        <f>IF(N227="zákl. přenesená",J227,0)</f>
        <v>0</v>
      </c>
      <c r="BH227" s="152">
        <f>IF(N227="sníž. přenesená",J227,0)</f>
        <v>0</v>
      </c>
      <c r="BI227" s="152">
        <f>IF(N227="nulová",J227,0)</f>
        <v>0</v>
      </c>
      <c r="BJ227" s="16" t="s">
        <v>77</v>
      </c>
      <c r="BK227" s="152">
        <f>ROUND(I227*H227,2)</f>
        <v>0</v>
      </c>
      <c r="BL227" s="16" t="s">
        <v>112</v>
      </c>
      <c r="BM227" s="151" t="s">
        <v>326</v>
      </c>
    </row>
    <row r="228" spans="1:65" s="2" customFormat="1" ht="48.75">
      <c r="A228" s="31"/>
      <c r="B228" s="32"/>
      <c r="C228" s="31"/>
      <c r="D228" s="153" t="s">
        <v>114</v>
      </c>
      <c r="E228" s="31"/>
      <c r="F228" s="154" t="s">
        <v>327</v>
      </c>
      <c r="G228" s="31"/>
      <c r="H228" s="31"/>
      <c r="I228" s="155"/>
      <c r="J228" s="31"/>
      <c r="K228" s="31"/>
      <c r="L228" s="32"/>
      <c r="M228" s="156"/>
      <c r="N228" s="157"/>
      <c r="O228" s="57"/>
      <c r="P228" s="57"/>
      <c r="Q228" s="57"/>
      <c r="R228" s="57"/>
      <c r="S228" s="57"/>
      <c r="T228" s="58"/>
      <c r="U228" s="31"/>
      <c r="V228" s="31"/>
      <c r="W228" s="31"/>
      <c r="X228" s="31"/>
      <c r="Y228" s="31"/>
      <c r="Z228" s="31"/>
      <c r="AA228" s="31"/>
      <c r="AB228" s="31"/>
      <c r="AC228" s="31"/>
      <c r="AD228" s="31"/>
      <c r="AE228" s="31"/>
      <c r="AT228" s="16" t="s">
        <v>114</v>
      </c>
      <c r="AU228" s="16" t="s">
        <v>79</v>
      </c>
    </row>
    <row r="229" spans="1:65" s="2" customFormat="1" ht="14.45" customHeight="1">
      <c r="A229" s="31"/>
      <c r="B229" s="138"/>
      <c r="C229" s="166" t="s">
        <v>328</v>
      </c>
      <c r="D229" s="166" t="s">
        <v>129</v>
      </c>
      <c r="E229" s="167" t="s">
        <v>329</v>
      </c>
      <c r="F229" s="168" t="s">
        <v>330</v>
      </c>
      <c r="G229" s="169" t="s">
        <v>138</v>
      </c>
      <c r="H229" s="170">
        <v>18</v>
      </c>
      <c r="I229" s="171"/>
      <c r="J229" s="172">
        <f>ROUND(I229*H229,2)</f>
        <v>0</v>
      </c>
      <c r="K229" s="173"/>
      <c r="L229" s="174"/>
      <c r="M229" s="175" t="s">
        <v>1</v>
      </c>
      <c r="N229" s="176" t="s">
        <v>37</v>
      </c>
      <c r="O229" s="57"/>
      <c r="P229" s="149">
        <f>O229*H229</f>
        <v>0</v>
      </c>
      <c r="Q229" s="149">
        <v>8.5199999999999998E-3</v>
      </c>
      <c r="R229" s="149">
        <f>Q229*H229</f>
        <v>0.15336</v>
      </c>
      <c r="S229" s="149">
        <v>0</v>
      </c>
      <c r="T229" s="150">
        <f>S229*H229</f>
        <v>0</v>
      </c>
      <c r="U229" s="31"/>
      <c r="V229" s="31"/>
      <c r="W229" s="31"/>
      <c r="X229" s="31"/>
      <c r="Y229" s="31"/>
      <c r="Z229" s="31"/>
      <c r="AA229" s="31"/>
      <c r="AB229" s="31"/>
      <c r="AC229" s="31"/>
      <c r="AD229" s="31"/>
      <c r="AE229" s="31"/>
      <c r="AR229" s="151" t="s">
        <v>133</v>
      </c>
      <c r="AT229" s="151" t="s">
        <v>129</v>
      </c>
      <c r="AU229" s="151" t="s">
        <v>79</v>
      </c>
      <c r="AY229" s="16" t="s">
        <v>105</v>
      </c>
      <c r="BE229" s="152">
        <f>IF(N229="základní",J229,0)</f>
        <v>0</v>
      </c>
      <c r="BF229" s="152">
        <f>IF(N229="snížená",J229,0)</f>
        <v>0</v>
      </c>
      <c r="BG229" s="152">
        <f>IF(N229="zákl. přenesená",J229,0)</f>
        <v>0</v>
      </c>
      <c r="BH229" s="152">
        <f>IF(N229="sníž. přenesená",J229,0)</f>
        <v>0</v>
      </c>
      <c r="BI229" s="152">
        <f>IF(N229="nulová",J229,0)</f>
        <v>0</v>
      </c>
      <c r="BJ229" s="16" t="s">
        <v>77</v>
      </c>
      <c r="BK229" s="152">
        <f>ROUND(I229*H229,2)</f>
        <v>0</v>
      </c>
      <c r="BL229" s="16" t="s">
        <v>112</v>
      </c>
      <c r="BM229" s="151" t="s">
        <v>331</v>
      </c>
    </row>
    <row r="230" spans="1:65" s="2" customFormat="1" ht="11.25">
      <c r="A230" s="31"/>
      <c r="B230" s="32"/>
      <c r="C230" s="31"/>
      <c r="D230" s="153" t="s">
        <v>114</v>
      </c>
      <c r="E230" s="31"/>
      <c r="F230" s="154" t="s">
        <v>330</v>
      </c>
      <c r="G230" s="31"/>
      <c r="H230" s="31"/>
      <c r="I230" s="155"/>
      <c r="J230" s="31"/>
      <c r="K230" s="31"/>
      <c r="L230" s="32"/>
      <c r="M230" s="156"/>
      <c r="N230" s="157"/>
      <c r="O230" s="57"/>
      <c r="P230" s="57"/>
      <c r="Q230" s="57"/>
      <c r="R230" s="57"/>
      <c r="S230" s="57"/>
      <c r="T230" s="58"/>
      <c r="U230" s="31"/>
      <c r="V230" s="31"/>
      <c r="W230" s="31"/>
      <c r="X230" s="31"/>
      <c r="Y230" s="31"/>
      <c r="Z230" s="31"/>
      <c r="AA230" s="31"/>
      <c r="AB230" s="31"/>
      <c r="AC230" s="31"/>
      <c r="AD230" s="31"/>
      <c r="AE230" s="31"/>
      <c r="AT230" s="16" t="s">
        <v>114</v>
      </c>
      <c r="AU230" s="16" t="s">
        <v>79</v>
      </c>
    </row>
    <row r="231" spans="1:65" s="2" customFormat="1" ht="14.45" customHeight="1">
      <c r="A231" s="31"/>
      <c r="B231" s="138"/>
      <c r="C231" s="166" t="s">
        <v>332</v>
      </c>
      <c r="D231" s="166" t="s">
        <v>129</v>
      </c>
      <c r="E231" s="167" t="s">
        <v>333</v>
      </c>
      <c r="F231" s="168" t="s">
        <v>334</v>
      </c>
      <c r="G231" s="169" t="s">
        <v>138</v>
      </c>
      <c r="H231" s="170">
        <v>28</v>
      </c>
      <c r="I231" s="171"/>
      <c r="J231" s="172">
        <f>ROUND(I231*H231,2)</f>
        <v>0</v>
      </c>
      <c r="K231" s="173"/>
      <c r="L231" s="174"/>
      <c r="M231" s="175" t="s">
        <v>1</v>
      </c>
      <c r="N231" s="176" t="s">
        <v>37</v>
      </c>
      <c r="O231" s="57"/>
      <c r="P231" s="149">
        <f>O231*H231</f>
        <v>0</v>
      </c>
      <c r="Q231" s="149">
        <v>1.167E-2</v>
      </c>
      <c r="R231" s="149">
        <f>Q231*H231</f>
        <v>0.32675999999999999</v>
      </c>
      <c r="S231" s="149">
        <v>0</v>
      </c>
      <c r="T231" s="150">
        <f>S231*H231</f>
        <v>0</v>
      </c>
      <c r="U231" s="31"/>
      <c r="V231" s="31"/>
      <c r="W231" s="31"/>
      <c r="X231" s="31"/>
      <c r="Y231" s="31"/>
      <c r="Z231" s="31"/>
      <c r="AA231" s="31"/>
      <c r="AB231" s="31"/>
      <c r="AC231" s="31"/>
      <c r="AD231" s="31"/>
      <c r="AE231" s="31"/>
      <c r="AR231" s="151" t="s">
        <v>133</v>
      </c>
      <c r="AT231" s="151" t="s">
        <v>129</v>
      </c>
      <c r="AU231" s="151" t="s">
        <v>79</v>
      </c>
      <c r="AY231" s="16" t="s">
        <v>105</v>
      </c>
      <c r="BE231" s="152">
        <f>IF(N231="základní",J231,0)</f>
        <v>0</v>
      </c>
      <c r="BF231" s="152">
        <f>IF(N231="snížená",J231,0)</f>
        <v>0</v>
      </c>
      <c r="BG231" s="152">
        <f>IF(N231="zákl. přenesená",J231,0)</f>
        <v>0</v>
      </c>
      <c r="BH231" s="152">
        <f>IF(N231="sníž. přenesená",J231,0)</f>
        <v>0</v>
      </c>
      <c r="BI231" s="152">
        <f>IF(N231="nulová",J231,0)</f>
        <v>0</v>
      </c>
      <c r="BJ231" s="16" t="s">
        <v>77</v>
      </c>
      <c r="BK231" s="152">
        <f>ROUND(I231*H231,2)</f>
        <v>0</v>
      </c>
      <c r="BL231" s="16" t="s">
        <v>112</v>
      </c>
      <c r="BM231" s="151" t="s">
        <v>335</v>
      </c>
    </row>
    <row r="232" spans="1:65" s="2" customFormat="1" ht="11.25">
      <c r="A232" s="31"/>
      <c r="B232" s="32"/>
      <c r="C232" s="31"/>
      <c r="D232" s="153" t="s">
        <v>114</v>
      </c>
      <c r="E232" s="31"/>
      <c r="F232" s="154" t="s">
        <v>334</v>
      </c>
      <c r="G232" s="31"/>
      <c r="H232" s="31"/>
      <c r="I232" s="155"/>
      <c r="J232" s="31"/>
      <c r="K232" s="31"/>
      <c r="L232" s="32"/>
      <c r="M232" s="156"/>
      <c r="N232" s="157"/>
      <c r="O232" s="57"/>
      <c r="P232" s="57"/>
      <c r="Q232" s="57"/>
      <c r="R232" s="57"/>
      <c r="S232" s="57"/>
      <c r="T232" s="58"/>
      <c r="U232" s="31"/>
      <c r="V232" s="31"/>
      <c r="W232" s="31"/>
      <c r="X232" s="31"/>
      <c r="Y232" s="31"/>
      <c r="Z232" s="31"/>
      <c r="AA232" s="31"/>
      <c r="AB232" s="31"/>
      <c r="AC232" s="31"/>
      <c r="AD232" s="31"/>
      <c r="AE232" s="31"/>
      <c r="AT232" s="16" t="s">
        <v>114</v>
      </c>
      <c r="AU232" s="16" t="s">
        <v>79</v>
      </c>
    </row>
    <row r="233" spans="1:65" s="2" customFormat="1" ht="24.2" customHeight="1">
      <c r="A233" s="31"/>
      <c r="B233" s="138"/>
      <c r="C233" s="166" t="s">
        <v>336</v>
      </c>
      <c r="D233" s="166" t="s">
        <v>129</v>
      </c>
      <c r="E233" s="167" t="s">
        <v>337</v>
      </c>
      <c r="F233" s="168" t="s">
        <v>338</v>
      </c>
      <c r="G233" s="169" t="s">
        <v>138</v>
      </c>
      <c r="H233" s="170">
        <v>6634</v>
      </c>
      <c r="I233" s="171"/>
      <c r="J233" s="172">
        <f>ROUND(I233*H233,2)</f>
        <v>0</v>
      </c>
      <c r="K233" s="173"/>
      <c r="L233" s="174"/>
      <c r="M233" s="175" t="s">
        <v>1</v>
      </c>
      <c r="N233" s="176" t="s">
        <v>37</v>
      </c>
      <c r="O233" s="57"/>
      <c r="P233" s="149">
        <f>O233*H233</f>
        <v>0</v>
      </c>
      <c r="Q233" s="149">
        <v>8.0000000000000007E-5</v>
      </c>
      <c r="R233" s="149">
        <f>Q233*H233</f>
        <v>0.53072000000000008</v>
      </c>
      <c r="S233" s="149">
        <v>0</v>
      </c>
      <c r="T233" s="150">
        <f>S233*H233</f>
        <v>0</v>
      </c>
      <c r="U233" s="31"/>
      <c r="V233" s="31"/>
      <c r="W233" s="31"/>
      <c r="X233" s="31"/>
      <c r="Y233" s="31"/>
      <c r="Z233" s="31"/>
      <c r="AA233" s="31"/>
      <c r="AB233" s="31"/>
      <c r="AC233" s="31"/>
      <c r="AD233" s="31"/>
      <c r="AE233" s="31"/>
      <c r="AR233" s="151" t="s">
        <v>133</v>
      </c>
      <c r="AT233" s="151" t="s">
        <v>129</v>
      </c>
      <c r="AU233" s="151" t="s">
        <v>79</v>
      </c>
      <c r="AY233" s="16" t="s">
        <v>105</v>
      </c>
      <c r="BE233" s="152">
        <f>IF(N233="základní",J233,0)</f>
        <v>0</v>
      </c>
      <c r="BF233" s="152">
        <f>IF(N233="snížená",J233,0)</f>
        <v>0</v>
      </c>
      <c r="BG233" s="152">
        <f>IF(N233="zákl. přenesená",J233,0)</f>
        <v>0</v>
      </c>
      <c r="BH233" s="152">
        <f>IF(N233="sníž. přenesená",J233,0)</f>
        <v>0</v>
      </c>
      <c r="BI233" s="152">
        <f>IF(N233="nulová",J233,0)</f>
        <v>0</v>
      </c>
      <c r="BJ233" s="16" t="s">
        <v>77</v>
      </c>
      <c r="BK233" s="152">
        <f>ROUND(I233*H233,2)</f>
        <v>0</v>
      </c>
      <c r="BL233" s="16" t="s">
        <v>112</v>
      </c>
      <c r="BM233" s="151" t="s">
        <v>339</v>
      </c>
    </row>
    <row r="234" spans="1:65" s="2" customFormat="1" ht="11.25">
      <c r="A234" s="31"/>
      <c r="B234" s="32"/>
      <c r="C234" s="31"/>
      <c r="D234" s="153" t="s">
        <v>114</v>
      </c>
      <c r="E234" s="31"/>
      <c r="F234" s="154" t="s">
        <v>338</v>
      </c>
      <c r="G234" s="31"/>
      <c r="H234" s="31"/>
      <c r="I234" s="155"/>
      <c r="J234" s="31"/>
      <c r="K234" s="31"/>
      <c r="L234" s="32"/>
      <c r="M234" s="156"/>
      <c r="N234" s="157"/>
      <c r="O234" s="57"/>
      <c r="P234" s="57"/>
      <c r="Q234" s="57"/>
      <c r="R234" s="57"/>
      <c r="S234" s="57"/>
      <c r="T234" s="58"/>
      <c r="U234" s="31"/>
      <c r="V234" s="31"/>
      <c r="W234" s="31"/>
      <c r="X234" s="31"/>
      <c r="Y234" s="31"/>
      <c r="Z234" s="31"/>
      <c r="AA234" s="31"/>
      <c r="AB234" s="31"/>
      <c r="AC234" s="31"/>
      <c r="AD234" s="31"/>
      <c r="AE234" s="31"/>
      <c r="AT234" s="16" t="s">
        <v>114</v>
      </c>
      <c r="AU234" s="16" t="s">
        <v>79</v>
      </c>
    </row>
    <row r="235" spans="1:65" s="13" customFormat="1" ht="11.25">
      <c r="B235" s="158"/>
      <c r="D235" s="153" t="s">
        <v>116</v>
      </c>
      <c r="E235" s="159" t="s">
        <v>1</v>
      </c>
      <c r="F235" s="160" t="s">
        <v>340</v>
      </c>
      <c r="H235" s="161">
        <v>6634</v>
      </c>
      <c r="I235" s="162"/>
      <c r="L235" s="158"/>
      <c r="M235" s="163"/>
      <c r="N235" s="164"/>
      <c r="O235" s="164"/>
      <c r="P235" s="164"/>
      <c r="Q235" s="164"/>
      <c r="R235" s="164"/>
      <c r="S235" s="164"/>
      <c r="T235" s="165"/>
      <c r="AT235" s="159" t="s">
        <v>116</v>
      </c>
      <c r="AU235" s="159" t="s">
        <v>79</v>
      </c>
      <c r="AV235" s="13" t="s">
        <v>79</v>
      </c>
      <c r="AW235" s="13" t="s">
        <v>29</v>
      </c>
      <c r="AX235" s="13" t="s">
        <v>77</v>
      </c>
      <c r="AY235" s="159" t="s">
        <v>105</v>
      </c>
    </row>
    <row r="236" spans="1:65" s="2" customFormat="1" ht="24.2" customHeight="1">
      <c r="A236" s="31"/>
      <c r="B236" s="138"/>
      <c r="C236" s="166" t="s">
        <v>341</v>
      </c>
      <c r="D236" s="166" t="s">
        <v>129</v>
      </c>
      <c r="E236" s="167" t="s">
        <v>342</v>
      </c>
      <c r="F236" s="168" t="s">
        <v>343</v>
      </c>
      <c r="G236" s="169" t="s">
        <v>138</v>
      </c>
      <c r="H236" s="170">
        <v>18</v>
      </c>
      <c r="I236" s="171"/>
      <c r="J236" s="172">
        <f>ROUND(I236*H236,2)</f>
        <v>0</v>
      </c>
      <c r="K236" s="173"/>
      <c r="L236" s="174"/>
      <c r="M236" s="175" t="s">
        <v>1</v>
      </c>
      <c r="N236" s="176" t="s">
        <v>37</v>
      </c>
      <c r="O236" s="57"/>
      <c r="P236" s="149">
        <f>O236*H236</f>
        <v>0</v>
      </c>
      <c r="Q236" s="149">
        <v>9.0000000000000006E-5</v>
      </c>
      <c r="R236" s="149">
        <f>Q236*H236</f>
        <v>1.6200000000000001E-3</v>
      </c>
      <c r="S236" s="149">
        <v>0</v>
      </c>
      <c r="T236" s="150">
        <f>S236*H236</f>
        <v>0</v>
      </c>
      <c r="U236" s="31"/>
      <c r="V236" s="31"/>
      <c r="W236" s="31"/>
      <c r="X236" s="31"/>
      <c r="Y236" s="31"/>
      <c r="Z236" s="31"/>
      <c r="AA236" s="31"/>
      <c r="AB236" s="31"/>
      <c r="AC236" s="31"/>
      <c r="AD236" s="31"/>
      <c r="AE236" s="31"/>
      <c r="AR236" s="151" t="s">
        <v>133</v>
      </c>
      <c r="AT236" s="151" t="s">
        <v>129</v>
      </c>
      <c r="AU236" s="151" t="s">
        <v>79</v>
      </c>
      <c r="AY236" s="16" t="s">
        <v>105</v>
      </c>
      <c r="BE236" s="152">
        <f>IF(N236="základní",J236,0)</f>
        <v>0</v>
      </c>
      <c r="BF236" s="152">
        <f>IF(N236="snížená",J236,0)</f>
        <v>0</v>
      </c>
      <c r="BG236" s="152">
        <f>IF(N236="zákl. přenesená",J236,0)</f>
        <v>0</v>
      </c>
      <c r="BH236" s="152">
        <f>IF(N236="sníž. přenesená",J236,0)</f>
        <v>0</v>
      </c>
      <c r="BI236" s="152">
        <f>IF(N236="nulová",J236,0)</f>
        <v>0</v>
      </c>
      <c r="BJ236" s="16" t="s">
        <v>77</v>
      </c>
      <c r="BK236" s="152">
        <f>ROUND(I236*H236,2)</f>
        <v>0</v>
      </c>
      <c r="BL236" s="16" t="s">
        <v>112</v>
      </c>
      <c r="BM236" s="151" t="s">
        <v>344</v>
      </c>
    </row>
    <row r="237" spans="1:65" s="2" customFormat="1" ht="11.25">
      <c r="A237" s="31"/>
      <c r="B237" s="32"/>
      <c r="C237" s="31"/>
      <c r="D237" s="153" t="s">
        <v>114</v>
      </c>
      <c r="E237" s="31"/>
      <c r="F237" s="154" t="s">
        <v>343</v>
      </c>
      <c r="G237" s="31"/>
      <c r="H237" s="31"/>
      <c r="I237" s="155"/>
      <c r="J237" s="31"/>
      <c r="K237" s="31"/>
      <c r="L237" s="32"/>
      <c r="M237" s="156"/>
      <c r="N237" s="157"/>
      <c r="O237" s="57"/>
      <c r="P237" s="57"/>
      <c r="Q237" s="57"/>
      <c r="R237" s="57"/>
      <c r="S237" s="57"/>
      <c r="T237" s="58"/>
      <c r="U237" s="31"/>
      <c r="V237" s="31"/>
      <c r="W237" s="31"/>
      <c r="X237" s="31"/>
      <c r="Y237" s="31"/>
      <c r="Z237" s="31"/>
      <c r="AA237" s="31"/>
      <c r="AB237" s="31"/>
      <c r="AC237" s="31"/>
      <c r="AD237" s="31"/>
      <c r="AE237" s="31"/>
      <c r="AT237" s="16" t="s">
        <v>114</v>
      </c>
      <c r="AU237" s="16" t="s">
        <v>79</v>
      </c>
    </row>
    <row r="238" spans="1:65" s="2" customFormat="1" ht="14.45" customHeight="1">
      <c r="A238" s="31"/>
      <c r="B238" s="138"/>
      <c r="C238" s="166" t="s">
        <v>345</v>
      </c>
      <c r="D238" s="166" t="s">
        <v>129</v>
      </c>
      <c r="E238" s="167" t="s">
        <v>346</v>
      </c>
      <c r="F238" s="168" t="s">
        <v>347</v>
      </c>
      <c r="G238" s="169" t="s">
        <v>348</v>
      </c>
      <c r="H238" s="170">
        <v>2.5</v>
      </c>
      <c r="I238" s="171"/>
      <c r="J238" s="172">
        <f>ROUND(I238*H238,2)</f>
        <v>0</v>
      </c>
      <c r="K238" s="173"/>
      <c r="L238" s="174"/>
      <c r="M238" s="175" t="s">
        <v>1</v>
      </c>
      <c r="N238" s="176" t="s">
        <v>37</v>
      </c>
      <c r="O238" s="57"/>
      <c r="P238" s="149">
        <f>O238*H238</f>
        <v>0</v>
      </c>
      <c r="Q238" s="149">
        <v>1E-3</v>
      </c>
      <c r="R238" s="149">
        <f>Q238*H238</f>
        <v>2.5000000000000001E-3</v>
      </c>
      <c r="S238" s="149">
        <v>0</v>
      </c>
      <c r="T238" s="150">
        <f>S238*H238</f>
        <v>0</v>
      </c>
      <c r="U238" s="31"/>
      <c r="V238" s="31"/>
      <c r="W238" s="31"/>
      <c r="X238" s="31"/>
      <c r="Y238" s="31"/>
      <c r="Z238" s="31"/>
      <c r="AA238" s="31"/>
      <c r="AB238" s="31"/>
      <c r="AC238" s="31"/>
      <c r="AD238" s="31"/>
      <c r="AE238" s="31"/>
      <c r="AR238" s="151" t="s">
        <v>133</v>
      </c>
      <c r="AT238" s="151" t="s">
        <v>129</v>
      </c>
      <c r="AU238" s="151" t="s">
        <v>79</v>
      </c>
      <c r="AY238" s="16" t="s">
        <v>105</v>
      </c>
      <c r="BE238" s="152">
        <f>IF(N238="základní",J238,0)</f>
        <v>0</v>
      </c>
      <c r="BF238" s="152">
        <f>IF(N238="snížená",J238,0)</f>
        <v>0</v>
      </c>
      <c r="BG238" s="152">
        <f>IF(N238="zákl. přenesená",J238,0)</f>
        <v>0</v>
      </c>
      <c r="BH238" s="152">
        <f>IF(N238="sníž. přenesená",J238,0)</f>
        <v>0</v>
      </c>
      <c r="BI238" s="152">
        <f>IF(N238="nulová",J238,0)</f>
        <v>0</v>
      </c>
      <c r="BJ238" s="16" t="s">
        <v>77</v>
      </c>
      <c r="BK238" s="152">
        <f>ROUND(I238*H238,2)</f>
        <v>0</v>
      </c>
      <c r="BL238" s="16" t="s">
        <v>112</v>
      </c>
      <c r="BM238" s="151" t="s">
        <v>349</v>
      </c>
    </row>
    <row r="239" spans="1:65" s="2" customFormat="1" ht="11.25">
      <c r="A239" s="31"/>
      <c r="B239" s="32"/>
      <c r="C239" s="31"/>
      <c r="D239" s="153" t="s">
        <v>114</v>
      </c>
      <c r="E239" s="31"/>
      <c r="F239" s="154" t="s">
        <v>347</v>
      </c>
      <c r="G239" s="31"/>
      <c r="H239" s="31"/>
      <c r="I239" s="155"/>
      <c r="J239" s="31"/>
      <c r="K239" s="31"/>
      <c r="L239" s="32"/>
      <c r="M239" s="156"/>
      <c r="N239" s="157"/>
      <c r="O239" s="57"/>
      <c r="P239" s="57"/>
      <c r="Q239" s="57"/>
      <c r="R239" s="57"/>
      <c r="S239" s="57"/>
      <c r="T239" s="58"/>
      <c r="U239" s="31"/>
      <c r="V239" s="31"/>
      <c r="W239" s="31"/>
      <c r="X239" s="31"/>
      <c r="Y239" s="31"/>
      <c r="Z239" s="31"/>
      <c r="AA239" s="31"/>
      <c r="AB239" s="31"/>
      <c r="AC239" s="31"/>
      <c r="AD239" s="31"/>
      <c r="AE239" s="31"/>
      <c r="AT239" s="16" t="s">
        <v>114</v>
      </c>
      <c r="AU239" s="16" t="s">
        <v>79</v>
      </c>
    </row>
    <row r="240" spans="1:65" s="2" customFormat="1" ht="24.2" customHeight="1">
      <c r="A240" s="31"/>
      <c r="B240" s="138"/>
      <c r="C240" s="139" t="s">
        <v>350</v>
      </c>
      <c r="D240" s="139" t="s">
        <v>108</v>
      </c>
      <c r="E240" s="140" t="s">
        <v>351</v>
      </c>
      <c r="F240" s="141" t="s">
        <v>352</v>
      </c>
      <c r="G240" s="142" t="s">
        <v>174</v>
      </c>
      <c r="H240" s="143">
        <v>13.87</v>
      </c>
      <c r="I240" s="144"/>
      <c r="J240" s="145">
        <f>ROUND(I240*H240,2)</f>
        <v>0</v>
      </c>
      <c r="K240" s="146"/>
      <c r="L240" s="32"/>
      <c r="M240" s="147" t="s">
        <v>1</v>
      </c>
      <c r="N240" s="148" t="s">
        <v>37</v>
      </c>
      <c r="O240" s="57"/>
      <c r="P240" s="149">
        <f>O240*H240</f>
        <v>0</v>
      </c>
      <c r="Q240" s="149">
        <v>0</v>
      </c>
      <c r="R240" s="149">
        <f>Q240*H240</f>
        <v>0</v>
      </c>
      <c r="S240" s="149">
        <v>0</v>
      </c>
      <c r="T240" s="150">
        <f>S240*H240</f>
        <v>0</v>
      </c>
      <c r="U240" s="31"/>
      <c r="V240" s="31"/>
      <c r="W240" s="31"/>
      <c r="X240" s="31"/>
      <c r="Y240" s="31"/>
      <c r="Z240" s="31"/>
      <c r="AA240" s="31"/>
      <c r="AB240" s="31"/>
      <c r="AC240" s="31"/>
      <c r="AD240" s="31"/>
      <c r="AE240" s="31"/>
      <c r="AR240" s="151" t="s">
        <v>112</v>
      </c>
      <c r="AT240" s="151" t="s">
        <v>108</v>
      </c>
      <c r="AU240" s="151" t="s">
        <v>79</v>
      </c>
      <c r="AY240" s="16" t="s">
        <v>105</v>
      </c>
      <c r="BE240" s="152">
        <f>IF(N240="základní",J240,0)</f>
        <v>0</v>
      </c>
      <c r="BF240" s="152">
        <f>IF(N240="snížená",J240,0)</f>
        <v>0</v>
      </c>
      <c r="BG240" s="152">
        <f>IF(N240="zákl. přenesená",J240,0)</f>
        <v>0</v>
      </c>
      <c r="BH240" s="152">
        <f>IF(N240="sníž. přenesená",J240,0)</f>
        <v>0</v>
      </c>
      <c r="BI240" s="152">
        <f>IF(N240="nulová",J240,0)</f>
        <v>0</v>
      </c>
      <c r="BJ240" s="16" t="s">
        <v>77</v>
      </c>
      <c r="BK240" s="152">
        <f>ROUND(I240*H240,2)</f>
        <v>0</v>
      </c>
      <c r="BL240" s="16" t="s">
        <v>112</v>
      </c>
      <c r="BM240" s="151" t="s">
        <v>353</v>
      </c>
    </row>
    <row r="241" spans="1:65" s="2" customFormat="1" ht="78">
      <c r="A241" s="31"/>
      <c r="B241" s="32"/>
      <c r="C241" s="31"/>
      <c r="D241" s="153" t="s">
        <v>114</v>
      </c>
      <c r="E241" s="31"/>
      <c r="F241" s="154" t="s">
        <v>354</v>
      </c>
      <c r="G241" s="31"/>
      <c r="H241" s="31"/>
      <c r="I241" s="155"/>
      <c r="J241" s="31"/>
      <c r="K241" s="31"/>
      <c r="L241" s="32"/>
      <c r="M241" s="156"/>
      <c r="N241" s="157"/>
      <c r="O241" s="57"/>
      <c r="P241" s="57"/>
      <c r="Q241" s="57"/>
      <c r="R241" s="57"/>
      <c r="S241" s="57"/>
      <c r="T241" s="58"/>
      <c r="U241" s="31"/>
      <c r="V241" s="31"/>
      <c r="W241" s="31"/>
      <c r="X241" s="31"/>
      <c r="Y241" s="31"/>
      <c r="Z241" s="31"/>
      <c r="AA241" s="31"/>
      <c r="AB241" s="31"/>
      <c r="AC241" s="31"/>
      <c r="AD241" s="31"/>
      <c r="AE241" s="31"/>
      <c r="AT241" s="16" t="s">
        <v>114</v>
      </c>
      <c r="AU241" s="16" t="s">
        <v>79</v>
      </c>
    </row>
    <row r="242" spans="1:65" s="2" customFormat="1" ht="24.2" customHeight="1">
      <c r="A242" s="31"/>
      <c r="B242" s="138"/>
      <c r="C242" s="139" t="s">
        <v>355</v>
      </c>
      <c r="D242" s="139" t="s">
        <v>108</v>
      </c>
      <c r="E242" s="140" t="s">
        <v>356</v>
      </c>
      <c r="F242" s="141" t="s">
        <v>357</v>
      </c>
      <c r="G242" s="142" t="s">
        <v>138</v>
      </c>
      <c r="H242" s="143">
        <v>4</v>
      </c>
      <c r="I242" s="144"/>
      <c r="J242" s="145">
        <f>ROUND(I242*H242,2)</f>
        <v>0</v>
      </c>
      <c r="K242" s="146"/>
      <c r="L242" s="32"/>
      <c r="M242" s="147" t="s">
        <v>1</v>
      </c>
      <c r="N242" s="148" t="s">
        <v>37</v>
      </c>
      <c r="O242" s="57"/>
      <c r="P242" s="149">
        <f>O242*H242</f>
        <v>0</v>
      </c>
      <c r="Q242" s="149">
        <v>0</v>
      </c>
      <c r="R242" s="149">
        <f>Q242*H242</f>
        <v>0</v>
      </c>
      <c r="S242" s="149">
        <v>0</v>
      </c>
      <c r="T242" s="150">
        <f>S242*H242</f>
        <v>0</v>
      </c>
      <c r="U242" s="31"/>
      <c r="V242" s="31"/>
      <c r="W242" s="31"/>
      <c r="X242" s="31"/>
      <c r="Y242" s="31"/>
      <c r="Z242" s="31"/>
      <c r="AA242" s="31"/>
      <c r="AB242" s="31"/>
      <c r="AC242" s="31"/>
      <c r="AD242" s="31"/>
      <c r="AE242" s="31"/>
      <c r="AR242" s="151" t="s">
        <v>112</v>
      </c>
      <c r="AT242" s="151" t="s">
        <v>108</v>
      </c>
      <c r="AU242" s="151" t="s">
        <v>79</v>
      </c>
      <c r="AY242" s="16" t="s">
        <v>105</v>
      </c>
      <c r="BE242" s="152">
        <f>IF(N242="základní",J242,0)</f>
        <v>0</v>
      </c>
      <c r="BF242" s="152">
        <f>IF(N242="snížená",J242,0)</f>
        <v>0</v>
      </c>
      <c r="BG242" s="152">
        <f>IF(N242="zákl. přenesená",J242,0)</f>
        <v>0</v>
      </c>
      <c r="BH242" s="152">
        <f>IF(N242="sníž. přenesená",J242,0)</f>
        <v>0</v>
      </c>
      <c r="BI242" s="152">
        <f>IF(N242="nulová",J242,0)</f>
        <v>0</v>
      </c>
      <c r="BJ242" s="16" t="s">
        <v>77</v>
      </c>
      <c r="BK242" s="152">
        <f>ROUND(I242*H242,2)</f>
        <v>0</v>
      </c>
      <c r="BL242" s="16" t="s">
        <v>112</v>
      </c>
      <c r="BM242" s="151" t="s">
        <v>358</v>
      </c>
    </row>
    <row r="243" spans="1:65" s="2" customFormat="1" ht="29.25">
      <c r="A243" s="31"/>
      <c r="B243" s="32"/>
      <c r="C243" s="31"/>
      <c r="D243" s="153" t="s">
        <v>114</v>
      </c>
      <c r="E243" s="31"/>
      <c r="F243" s="154" t="s">
        <v>359</v>
      </c>
      <c r="G243" s="31"/>
      <c r="H243" s="31"/>
      <c r="I243" s="155"/>
      <c r="J243" s="31"/>
      <c r="K243" s="31"/>
      <c r="L243" s="32"/>
      <c r="M243" s="156"/>
      <c r="N243" s="157"/>
      <c r="O243" s="57"/>
      <c r="P243" s="57"/>
      <c r="Q243" s="57"/>
      <c r="R243" s="57"/>
      <c r="S243" s="57"/>
      <c r="T243" s="58"/>
      <c r="U243" s="31"/>
      <c r="V243" s="31"/>
      <c r="W243" s="31"/>
      <c r="X243" s="31"/>
      <c r="Y243" s="31"/>
      <c r="Z243" s="31"/>
      <c r="AA243" s="31"/>
      <c r="AB243" s="31"/>
      <c r="AC243" s="31"/>
      <c r="AD243" s="31"/>
      <c r="AE243" s="31"/>
      <c r="AT243" s="16" t="s">
        <v>114</v>
      </c>
      <c r="AU243" s="16" t="s">
        <v>79</v>
      </c>
    </row>
    <row r="244" spans="1:65" s="13" customFormat="1" ht="11.25">
      <c r="B244" s="158"/>
      <c r="D244" s="153" t="s">
        <v>116</v>
      </c>
      <c r="E244" s="159" t="s">
        <v>1</v>
      </c>
      <c r="F244" s="160" t="s">
        <v>360</v>
      </c>
      <c r="H244" s="161">
        <v>4</v>
      </c>
      <c r="I244" s="162"/>
      <c r="L244" s="158"/>
      <c r="M244" s="163"/>
      <c r="N244" s="164"/>
      <c r="O244" s="164"/>
      <c r="P244" s="164"/>
      <c r="Q244" s="164"/>
      <c r="R244" s="164"/>
      <c r="S244" s="164"/>
      <c r="T244" s="165"/>
      <c r="AT244" s="159" t="s">
        <v>116</v>
      </c>
      <c r="AU244" s="159" t="s">
        <v>79</v>
      </c>
      <c r="AV244" s="13" t="s">
        <v>79</v>
      </c>
      <c r="AW244" s="13" t="s">
        <v>29</v>
      </c>
      <c r="AX244" s="13" t="s">
        <v>77</v>
      </c>
      <c r="AY244" s="159" t="s">
        <v>105</v>
      </c>
    </row>
    <row r="245" spans="1:65" s="2" customFormat="1" ht="24.2" customHeight="1">
      <c r="A245" s="31"/>
      <c r="B245" s="138"/>
      <c r="C245" s="166" t="s">
        <v>361</v>
      </c>
      <c r="D245" s="166" t="s">
        <v>129</v>
      </c>
      <c r="E245" s="167" t="s">
        <v>362</v>
      </c>
      <c r="F245" s="168" t="s">
        <v>363</v>
      </c>
      <c r="G245" s="169" t="s">
        <v>138</v>
      </c>
      <c r="H245" s="170">
        <v>26</v>
      </c>
      <c r="I245" s="171"/>
      <c r="J245" s="172">
        <f>ROUND(I245*H245,2)</f>
        <v>0</v>
      </c>
      <c r="K245" s="173"/>
      <c r="L245" s="174"/>
      <c r="M245" s="175" t="s">
        <v>1</v>
      </c>
      <c r="N245" s="176" t="s">
        <v>37</v>
      </c>
      <c r="O245" s="57"/>
      <c r="P245" s="149">
        <f>O245*H245</f>
        <v>0</v>
      </c>
      <c r="Q245" s="149">
        <v>0.32729999999999998</v>
      </c>
      <c r="R245" s="149">
        <f>Q245*H245</f>
        <v>8.5098000000000003</v>
      </c>
      <c r="S245" s="149">
        <v>0</v>
      </c>
      <c r="T245" s="150">
        <f>S245*H245</f>
        <v>0</v>
      </c>
      <c r="U245" s="31"/>
      <c r="V245" s="31"/>
      <c r="W245" s="31"/>
      <c r="X245" s="31"/>
      <c r="Y245" s="31"/>
      <c r="Z245" s="31"/>
      <c r="AA245" s="31"/>
      <c r="AB245" s="31"/>
      <c r="AC245" s="31"/>
      <c r="AD245" s="31"/>
      <c r="AE245" s="31"/>
      <c r="AR245" s="151" t="s">
        <v>133</v>
      </c>
      <c r="AT245" s="151" t="s">
        <v>129</v>
      </c>
      <c r="AU245" s="151" t="s">
        <v>79</v>
      </c>
      <c r="AY245" s="16" t="s">
        <v>105</v>
      </c>
      <c r="BE245" s="152">
        <f>IF(N245="základní",J245,0)</f>
        <v>0</v>
      </c>
      <c r="BF245" s="152">
        <f>IF(N245="snížená",J245,0)</f>
        <v>0</v>
      </c>
      <c r="BG245" s="152">
        <f>IF(N245="zákl. přenesená",J245,0)</f>
        <v>0</v>
      </c>
      <c r="BH245" s="152">
        <f>IF(N245="sníž. přenesená",J245,0)</f>
        <v>0</v>
      </c>
      <c r="BI245" s="152">
        <f>IF(N245="nulová",J245,0)</f>
        <v>0</v>
      </c>
      <c r="BJ245" s="16" t="s">
        <v>77</v>
      </c>
      <c r="BK245" s="152">
        <f>ROUND(I245*H245,2)</f>
        <v>0</v>
      </c>
      <c r="BL245" s="16" t="s">
        <v>112</v>
      </c>
      <c r="BM245" s="151" t="s">
        <v>364</v>
      </c>
    </row>
    <row r="246" spans="1:65" s="2" customFormat="1" ht="19.5">
      <c r="A246" s="31"/>
      <c r="B246" s="32"/>
      <c r="C246" s="31"/>
      <c r="D246" s="153" t="s">
        <v>114</v>
      </c>
      <c r="E246" s="31"/>
      <c r="F246" s="154" t="s">
        <v>365</v>
      </c>
      <c r="G246" s="31"/>
      <c r="H246" s="31"/>
      <c r="I246" s="155"/>
      <c r="J246" s="31"/>
      <c r="K246" s="31"/>
      <c r="L246" s="32"/>
      <c r="M246" s="156"/>
      <c r="N246" s="157"/>
      <c r="O246" s="57"/>
      <c r="P246" s="57"/>
      <c r="Q246" s="57"/>
      <c r="R246" s="57"/>
      <c r="S246" s="57"/>
      <c r="T246" s="58"/>
      <c r="U246" s="31"/>
      <c r="V246" s="31"/>
      <c r="W246" s="31"/>
      <c r="X246" s="31"/>
      <c r="Y246" s="31"/>
      <c r="Z246" s="31"/>
      <c r="AA246" s="31"/>
      <c r="AB246" s="31"/>
      <c r="AC246" s="31"/>
      <c r="AD246" s="31"/>
      <c r="AE246" s="31"/>
      <c r="AT246" s="16" t="s">
        <v>114</v>
      </c>
      <c r="AU246" s="16" t="s">
        <v>79</v>
      </c>
    </row>
    <row r="247" spans="1:65" s="13" customFormat="1" ht="11.25">
      <c r="B247" s="158"/>
      <c r="D247" s="153" t="s">
        <v>116</v>
      </c>
      <c r="E247" s="159" t="s">
        <v>1</v>
      </c>
      <c r="F247" s="160" t="s">
        <v>366</v>
      </c>
      <c r="H247" s="161">
        <v>26</v>
      </c>
      <c r="I247" s="162"/>
      <c r="L247" s="158"/>
      <c r="M247" s="163"/>
      <c r="N247" s="164"/>
      <c r="O247" s="164"/>
      <c r="P247" s="164"/>
      <c r="Q247" s="164"/>
      <c r="R247" s="164"/>
      <c r="S247" s="164"/>
      <c r="T247" s="165"/>
      <c r="AT247" s="159" t="s">
        <v>116</v>
      </c>
      <c r="AU247" s="159" t="s">
        <v>79</v>
      </c>
      <c r="AV247" s="13" t="s">
        <v>79</v>
      </c>
      <c r="AW247" s="13" t="s">
        <v>29</v>
      </c>
      <c r="AX247" s="13" t="s">
        <v>77</v>
      </c>
      <c r="AY247" s="159" t="s">
        <v>105</v>
      </c>
    </row>
    <row r="248" spans="1:65" s="2" customFormat="1" ht="24.2" customHeight="1">
      <c r="A248" s="31"/>
      <c r="B248" s="138"/>
      <c r="C248" s="139" t="s">
        <v>367</v>
      </c>
      <c r="D248" s="139" t="s">
        <v>108</v>
      </c>
      <c r="E248" s="140" t="s">
        <v>368</v>
      </c>
      <c r="F248" s="141" t="s">
        <v>369</v>
      </c>
      <c r="G248" s="142" t="s">
        <v>151</v>
      </c>
      <c r="H248" s="143">
        <v>48</v>
      </c>
      <c r="I248" s="144"/>
      <c r="J248" s="145">
        <f>ROUND(I248*H248,2)</f>
        <v>0</v>
      </c>
      <c r="K248" s="146"/>
      <c r="L248" s="32"/>
      <c r="M248" s="147" t="s">
        <v>1</v>
      </c>
      <c r="N248" s="148" t="s">
        <v>37</v>
      </c>
      <c r="O248" s="57"/>
      <c r="P248" s="149">
        <f>O248*H248</f>
        <v>0</v>
      </c>
      <c r="Q248" s="149">
        <v>0</v>
      </c>
      <c r="R248" s="149">
        <f>Q248*H248</f>
        <v>0</v>
      </c>
      <c r="S248" s="149">
        <v>0</v>
      </c>
      <c r="T248" s="150">
        <f>S248*H248</f>
        <v>0</v>
      </c>
      <c r="U248" s="31"/>
      <c r="V248" s="31"/>
      <c r="W248" s="31"/>
      <c r="X248" s="31"/>
      <c r="Y248" s="31"/>
      <c r="Z248" s="31"/>
      <c r="AA248" s="31"/>
      <c r="AB248" s="31"/>
      <c r="AC248" s="31"/>
      <c r="AD248" s="31"/>
      <c r="AE248" s="31"/>
      <c r="AR248" s="151" t="s">
        <v>112</v>
      </c>
      <c r="AT248" s="151" t="s">
        <v>108</v>
      </c>
      <c r="AU248" s="151" t="s">
        <v>79</v>
      </c>
      <c r="AY248" s="16" t="s">
        <v>105</v>
      </c>
      <c r="BE248" s="152">
        <f>IF(N248="základní",J248,0)</f>
        <v>0</v>
      </c>
      <c r="BF248" s="152">
        <f>IF(N248="snížená",J248,0)</f>
        <v>0</v>
      </c>
      <c r="BG248" s="152">
        <f>IF(N248="zákl. přenesená",J248,0)</f>
        <v>0</v>
      </c>
      <c r="BH248" s="152">
        <f>IF(N248="sníž. přenesená",J248,0)</f>
        <v>0</v>
      </c>
      <c r="BI248" s="152">
        <f>IF(N248="nulová",J248,0)</f>
        <v>0</v>
      </c>
      <c r="BJ248" s="16" t="s">
        <v>77</v>
      </c>
      <c r="BK248" s="152">
        <f>ROUND(I248*H248,2)</f>
        <v>0</v>
      </c>
      <c r="BL248" s="16" t="s">
        <v>112</v>
      </c>
      <c r="BM248" s="151" t="s">
        <v>370</v>
      </c>
    </row>
    <row r="249" spans="1:65" s="2" customFormat="1" ht="29.25">
      <c r="A249" s="31"/>
      <c r="B249" s="32"/>
      <c r="C249" s="31"/>
      <c r="D249" s="153" t="s">
        <v>114</v>
      </c>
      <c r="E249" s="31"/>
      <c r="F249" s="154" t="s">
        <v>371</v>
      </c>
      <c r="G249" s="31"/>
      <c r="H249" s="31"/>
      <c r="I249" s="155"/>
      <c r="J249" s="31"/>
      <c r="K249" s="31"/>
      <c r="L249" s="32"/>
      <c r="M249" s="156"/>
      <c r="N249" s="157"/>
      <c r="O249" s="57"/>
      <c r="P249" s="57"/>
      <c r="Q249" s="57"/>
      <c r="R249" s="57"/>
      <c r="S249" s="57"/>
      <c r="T249" s="58"/>
      <c r="U249" s="31"/>
      <c r="V249" s="31"/>
      <c r="W249" s="31"/>
      <c r="X249" s="31"/>
      <c r="Y249" s="31"/>
      <c r="Z249" s="31"/>
      <c r="AA249" s="31"/>
      <c r="AB249" s="31"/>
      <c r="AC249" s="31"/>
      <c r="AD249" s="31"/>
      <c r="AE249" s="31"/>
      <c r="AT249" s="16" t="s">
        <v>114</v>
      </c>
      <c r="AU249" s="16" t="s">
        <v>79</v>
      </c>
    </row>
    <row r="250" spans="1:65" s="13" customFormat="1" ht="11.25">
      <c r="B250" s="158"/>
      <c r="D250" s="153" t="s">
        <v>116</v>
      </c>
      <c r="E250" s="159" t="s">
        <v>1</v>
      </c>
      <c r="F250" s="160" t="s">
        <v>372</v>
      </c>
      <c r="H250" s="161">
        <v>48</v>
      </c>
      <c r="I250" s="162"/>
      <c r="L250" s="158"/>
      <c r="M250" s="163"/>
      <c r="N250" s="164"/>
      <c r="O250" s="164"/>
      <c r="P250" s="164"/>
      <c r="Q250" s="164"/>
      <c r="R250" s="164"/>
      <c r="S250" s="164"/>
      <c r="T250" s="165"/>
      <c r="AT250" s="159" t="s">
        <v>116</v>
      </c>
      <c r="AU250" s="159" t="s">
        <v>79</v>
      </c>
      <c r="AV250" s="13" t="s">
        <v>79</v>
      </c>
      <c r="AW250" s="13" t="s">
        <v>29</v>
      </c>
      <c r="AX250" s="13" t="s">
        <v>77</v>
      </c>
      <c r="AY250" s="159" t="s">
        <v>105</v>
      </c>
    </row>
    <row r="251" spans="1:65" s="2" customFormat="1" ht="24.2" customHeight="1">
      <c r="A251" s="31"/>
      <c r="B251" s="138"/>
      <c r="C251" s="139" t="s">
        <v>373</v>
      </c>
      <c r="D251" s="139" t="s">
        <v>108</v>
      </c>
      <c r="E251" s="140" t="s">
        <v>374</v>
      </c>
      <c r="F251" s="141" t="s">
        <v>375</v>
      </c>
      <c r="G251" s="142" t="s">
        <v>151</v>
      </c>
      <c r="H251" s="143">
        <v>6</v>
      </c>
      <c r="I251" s="144"/>
      <c r="J251" s="145">
        <f>ROUND(I251*H251,2)</f>
        <v>0</v>
      </c>
      <c r="K251" s="146"/>
      <c r="L251" s="32"/>
      <c r="M251" s="147" t="s">
        <v>1</v>
      </c>
      <c r="N251" s="148" t="s">
        <v>37</v>
      </c>
      <c r="O251" s="57"/>
      <c r="P251" s="149">
        <f>O251*H251</f>
        <v>0</v>
      </c>
      <c r="Q251" s="149">
        <v>0</v>
      </c>
      <c r="R251" s="149">
        <f>Q251*H251</f>
        <v>0</v>
      </c>
      <c r="S251" s="149">
        <v>0</v>
      </c>
      <c r="T251" s="150">
        <f>S251*H251</f>
        <v>0</v>
      </c>
      <c r="U251" s="31"/>
      <c r="V251" s="31"/>
      <c r="W251" s="31"/>
      <c r="X251" s="31"/>
      <c r="Y251" s="31"/>
      <c r="Z251" s="31"/>
      <c r="AA251" s="31"/>
      <c r="AB251" s="31"/>
      <c r="AC251" s="31"/>
      <c r="AD251" s="31"/>
      <c r="AE251" s="31"/>
      <c r="AR251" s="151" t="s">
        <v>112</v>
      </c>
      <c r="AT251" s="151" t="s">
        <v>108</v>
      </c>
      <c r="AU251" s="151" t="s">
        <v>79</v>
      </c>
      <c r="AY251" s="16" t="s">
        <v>105</v>
      </c>
      <c r="BE251" s="152">
        <f>IF(N251="základní",J251,0)</f>
        <v>0</v>
      </c>
      <c r="BF251" s="152">
        <f>IF(N251="snížená",J251,0)</f>
        <v>0</v>
      </c>
      <c r="BG251" s="152">
        <f>IF(N251="zákl. přenesená",J251,0)</f>
        <v>0</v>
      </c>
      <c r="BH251" s="152">
        <f>IF(N251="sníž. přenesená",J251,0)</f>
        <v>0</v>
      </c>
      <c r="BI251" s="152">
        <f>IF(N251="nulová",J251,0)</f>
        <v>0</v>
      </c>
      <c r="BJ251" s="16" t="s">
        <v>77</v>
      </c>
      <c r="BK251" s="152">
        <f>ROUND(I251*H251,2)</f>
        <v>0</v>
      </c>
      <c r="BL251" s="16" t="s">
        <v>112</v>
      </c>
      <c r="BM251" s="151" t="s">
        <v>376</v>
      </c>
    </row>
    <row r="252" spans="1:65" s="2" customFormat="1" ht="39">
      <c r="A252" s="31"/>
      <c r="B252" s="32"/>
      <c r="C252" s="31"/>
      <c r="D252" s="153" t="s">
        <v>114</v>
      </c>
      <c r="E252" s="31"/>
      <c r="F252" s="154" t="s">
        <v>377</v>
      </c>
      <c r="G252" s="31"/>
      <c r="H252" s="31"/>
      <c r="I252" s="155"/>
      <c r="J252" s="31"/>
      <c r="K252" s="31"/>
      <c r="L252" s="32"/>
      <c r="M252" s="156"/>
      <c r="N252" s="157"/>
      <c r="O252" s="57"/>
      <c r="P252" s="57"/>
      <c r="Q252" s="57"/>
      <c r="R252" s="57"/>
      <c r="S252" s="57"/>
      <c r="T252" s="58"/>
      <c r="U252" s="31"/>
      <c r="V252" s="31"/>
      <c r="W252" s="31"/>
      <c r="X252" s="31"/>
      <c r="Y252" s="31"/>
      <c r="Z252" s="31"/>
      <c r="AA252" s="31"/>
      <c r="AB252" s="31"/>
      <c r="AC252" s="31"/>
      <c r="AD252" s="31"/>
      <c r="AE252" s="31"/>
      <c r="AT252" s="16" t="s">
        <v>114</v>
      </c>
      <c r="AU252" s="16" t="s">
        <v>79</v>
      </c>
    </row>
    <row r="253" spans="1:65" s="2" customFormat="1" ht="14.45" customHeight="1">
      <c r="A253" s="31"/>
      <c r="B253" s="138"/>
      <c r="C253" s="166" t="s">
        <v>378</v>
      </c>
      <c r="D253" s="166" t="s">
        <v>129</v>
      </c>
      <c r="E253" s="167" t="s">
        <v>379</v>
      </c>
      <c r="F253" s="168" t="s">
        <v>380</v>
      </c>
      <c r="G253" s="169" t="s">
        <v>138</v>
      </c>
      <c r="H253" s="170">
        <v>2</v>
      </c>
      <c r="I253" s="171"/>
      <c r="J253" s="172">
        <f>ROUND(I253*H253,2)</f>
        <v>0</v>
      </c>
      <c r="K253" s="173"/>
      <c r="L253" s="174"/>
      <c r="M253" s="175" t="s">
        <v>1</v>
      </c>
      <c r="N253" s="176" t="s">
        <v>37</v>
      </c>
      <c r="O253" s="57"/>
      <c r="P253" s="149">
        <f>O253*H253</f>
        <v>0</v>
      </c>
      <c r="Q253" s="149">
        <v>1.5549999999999999</v>
      </c>
      <c r="R253" s="149">
        <f>Q253*H253</f>
        <v>3.11</v>
      </c>
      <c r="S253" s="149">
        <v>0</v>
      </c>
      <c r="T253" s="150">
        <f>S253*H253</f>
        <v>0</v>
      </c>
      <c r="U253" s="31"/>
      <c r="V253" s="31"/>
      <c r="W253" s="31"/>
      <c r="X253" s="31"/>
      <c r="Y253" s="31"/>
      <c r="Z253" s="31"/>
      <c r="AA253" s="31"/>
      <c r="AB253" s="31"/>
      <c r="AC253" s="31"/>
      <c r="AD253" s="31"/>
      <c r="AE253" s="31"/>
      <c r="AR253" s="151" t="s">
        <v>133</v>
      </c>
      <c r="AT253" s="151" t="s">
        <v>129</v>
      </c>
      <c r="AU253" s="151" t="s">
        <v>79</v>
      </c>
      <c r="AY253" s="16" t="s">
        <v>105</v>
      </c>
      <c r="BE253" s="152">
        <f>IF(N253="základní",J253,0)</f>
        <v>0</v>
      </c>
      <c r="BF253" s="152">
        <f>IF(N253="snížená",J253,0)</f>
        <v>0</v>
      </c>
      <c r="BG253" s="152">
        <f>IF(N253="zákl. přenesená",J253,0)</f>
        <v>0</v>
      </c>
      <c r="BH253" s="152">
        <f>IF(N253="sníž. přenesená",J253,0)</f>
        <v>0</v>
      </c>
      <c r="BI253" s="152">
        <f>IF(N253="nulová",J253,0)</f>
        <v>0</v>
      </c>
      <c r="BJ253" s="16" t="s">
        <v>77</v>
      </c>
      <c r="BK253" s="152">
        <f>ROUND(I253*H253,2)</f>
        <v>0</v>
      </c>
      <c r="BL253" s="16" t="s">
        <v>112</v>
      </c>
      <c r="BM253" s="151" t="s">
        <v>381</v>
      </c>
    </row>
    <row r="254" spans="1:65" s="2" customFormat="1" ht="11.25">
      <c r="A254" s="31"/>
      <c r="B254" s="32"/>
      <c r="C254" s="31"/>
      <c r="D254" s="153" t="s">
        <v>114</v>
      </c>
      <c r="E254" s="31"/>
      <c r="F254" s="154" t="s">
        <v>380</v>
      </c>
      <c r="G254" s="31"/>
      <c r="H254" s="31"/>
      <c r="I254" s="155"/>
      <c r="J254" s="31"/>
      <c r="K254" s="31"/>
      <c r="L254" s="32"/>
      <c r="M254" s="156"/>
      <c r="N254" s="157"/>
      <c r="O254" s="57"/>
      <c r="P254" s="57"/>
      <c r="Q254" s="57"/>
      <c r="R254" s="57"/>
      <c r="S254" s="57"/>
      <c r="T254" s="58"/>
      <c r="U254" s="31"/>
      <c r="V254" s="31"/>
      <c r="W254" s="31"/>
      <c r="X254" s="31"/>
      <c r="Y254" s="31"/>
      <c r="Z254" s="31"/>
      <c r="AA254" s="31"/>
      <c r="AB254" s="31"/>
      <c r="AC254" s="31"/>
      <c r="AD254" s="31"/>
      <c r="AE254" s="31"/>
      <c r="AT254" s="16" t="s">
        <v>114</v>
      </c>
      <c r="AU254" s="16" t="s">
        <v>79</v>
      </c>
    </row>
    <row r="255" spans="1:65" s="2" customFormat="1" ht="14.45" customHeight="1">
      <c r="A255" s="31"/>
      <c r="B255" s="138"/>
      <c r="C255" s="139" t="s">
        <v>382</v>
      </c>
      <c r="D255" s="139" t="s">
        <v>108</v>
      </c>
      <c r="E255" s="140" t="s">
        <v>383</v>
      </c>
      <c r="F255" s="141" t="s">
        <v>384</v>
      </c>
      <c r="G255" s="142" t="s">
        <v>138</v>
      </c>
      <c r="H255" s="143">
        <v>8</v>
      </c>
      <c r="I255" s="144"/>
      <c r="J255" s="145">
        <f>ROUND(I255*H255,2)</f>
        <v>0</v>
      </c>
      <c r="K255" s="146"/>
      <c r="L255" s="32"/>
      <c r="M255" s="147" t="s">
        <v>1</v>
      </c>
      <c r="N255" s="148" t="s">
        <v>37</v>
      </c>
      <c r="O255" s="57"/>
      <c r="P255" s="149">
        <f>O255*H255</f>
        <v>0</v>
      </c>
      <c r="Q255" s="149">
        <v>0</v>
      </c>
      <c r="R255" s="149">
        <f>Q255*H255</f>
        <v>0</v>
      </c>
      <c r="S255" s="149">
        <v>0</v>
      </c>
      <c r="T255" s="150">
        <f>S255*H255</f>
        <v>0</v>
      </c>
      <c r="U255" s="31"/>
      <c r="V255" s="31"/>
      <c r="W255" s="31"/>
      <c r="X255" s="31"/>
      <c r="Y255" s="31"/>
      <c r="Z255" s="31"/>
      <c r="AA255" s="31"/>
      <c r="AB255" s="31"/>
      <c r="AC255" s="31"/>
      <c r="AD255" s="31"/>
      <c r="AE255" s="31"/>
      <c r="AR255" s="151" t="s">
        <v>112</v>
      </c>
      <c r="AT255" s="151" t="s">
        <v>108</v>
      </c>
      <c r="AU255" s="151" t="s">
        <v>79</v>
      </c>
      <c r="AY255" s="16" t="s">
        <v>105</v>
      </c>
      <c r="BE255" s="152">
        <f>IF(N255="základní",J255,0)</f>
        <v>0</v>
      </c>
      <c r="BF255" s="152">
        <f>IF(N255="snížená",J255,0)</f>
        <v>0</v>
      </c>
      <c r="BG255" s="152">
        <f>IF(N255="zákl. přenesená",J255,0)</f>
        <v>0</v>
      </c>
      <c r="BH255" s="152">
        <f>IF(N255="sníž. přenesená",J255,0)</f>
        <v>0</v>
      </c>
      <c r="BI255" s="152">
        <f>IF(N255="nulová",J255,0)</f>
        <v>0</v>
      </c>
      <c r="BJ255" s="16" t="s">
        <v>77</v>
      </c>
      <c r="BK255" s="152">
        <f>ROUND(I255*H255,2)</f>
        <v>0</v>
      </c>
      <c r="BL255" s="16" t="s">
        <v>112</v>
      </c>
      <c r="BM255" s="151" t="s">
        <v>385</v>
      </c>
    </row>
    <row r="256" spans="1:65" s="2" customFormat="1" ht="29.25">
      <c r="A256" s="31"/>
      <c r="B256" s="32"/>
      <c r="C256" s="31"/>
      <c r="D256" s="153" t="s">
        <v>114</v>
      </c>
      <c r="E256" s="31"/>
      <c r="F256" s="154" t="s">
        <v>386</v>
      </c>
      <c r="G256" s="31"/>
      <c r="H256" s="31"/>
      <c r="I256" s="155"/>
      <c r="J256" s="31"/>
      <c r="K256" s="31"/>
      <c r="L256" s="32"/>
      <c r="M256" s="156"/>
      <c r="N256" s="157"/>
      <c r="O256" s="57"/>
      <c r="P256" s="57"/>
      <c r="Q256" s="57"/>
      <c r="R256" s="57"/>
      <c r="S256" s="57"/>
      <c r="T256" s="58"/>
      <c r="U256" s="31"/>
      <c r="V256" s="31"/>
      <c r="W256" s="31"/>
      <c r="X256" s="31"/>
      <c r="Y256" s="31"/>
      <c r="Z256" s="31"/>
      <c r="AA256" s="31"/>
      <c r="AB256" s="31"/>
      <c r="AC256" s="31"/>
      <c r="AD256" s="31"/>
      <c r="AE256" s="31"/>
      <c r="AT256" s="16" t="s">
        <v>114</v>
      </c>
      <c r="AU256" s="16" t="s">
        <v>79</v>
      </c>
    </row>
    <row r="257" spans="1:65" s="13" customFormat="1" ht="11.25">
      <c r="B257" s="158"/>
      <c r="D257" s="153" t="s">
        <v>116</v>
      </c>
      <c r="E257" s="159" t="s">
        <v>1</v>
      </c>
      <c r="F257" s="160" t="s">
        <v>387</v>
      </c>
      <c r="H257" s="161">
        <v>8</v>
      </c>
      <c r="I257" s="162"/>
      <c r="L257" s="158"/>
      <c r="M257" s="163"/>
      <c r="N257" s="164"/>
      <c r="O257" s="164"/>
      <c r="P257" s="164"/>
      <c r="Q257" s="164"/>
      <c r="R257" s="164"/>
      <c r="S257" s="164"/>
      <c r="T257" s="165"/>
      <c r="AT257" s="159" t="s">
        <v>116</v>
      </c>
      <c r="AU257" s="159" t="s">
        <v>79</v>
      </c>
      <c r="AV257" s="13" t="s">
        <v>79</v>
      </c>
      <c r="AW257" s="13" t="s">
        <v>29</v>
      </c>
      <c r="AX257" s="13" t="s">
        <v>77</v>
      </c>
      <c r="AY257" s="159" t="s">
        <v>105</v>
      </c>
    </row>
    <row r="258" spans="1:65" s="2" customFormat="1" ht="14.45" customHeight="1">
      <c r="A258" s="31"/>
      <c r="B258" s="138"/>
      <c r="C258" s="139" t="s">
        <v>388</v>
      </c>
      <c r="D258" s="139" t="s">
        <v>108</v>
      </c>
      <c r="E258" s="140" t="s">
        <v>389</v>
      </c>
      <c r="F258" s="141" t="s">
        <v>390</v>
      </c>
      <c r="G258" s="142" t="s">
        <v>151</v>
      </c>
      <c r="H258" s="143">
        <v>52</v>
      </c>
      <c r="I258" s="144"/>
      <c r="J258" s="145">
        <f>ROUND(I258*H258,2)</f>
        <v>0</v>
      </c>
      <c r="K258" s="146"/>
      <c r="L258" s="32"/>
      <c r="M258" s="147" t="s">
        <v>1</v>
      </c>
      <c r="N258" s="148" t="s">
        <v>37</v>
      </c>
      <c r="O258" s="57"/>
      <c r="P258" s="149">
        <f>O258*H258</f>
        <v>0</v>
      </c>
      <c r="Q258" s="149">
        <v>0</v>
      </c>
      <c r="R258" s="149">
        <f>Q258*H258</f>
        <v>0</v>
      </c>
      <c r="S258" s="149">
        <v>0</v>
      </c>
      <c r="T258" s="150">
        <f>S258*H258</f>
        <v>0</v>
      </c>
      <c r="U258" s="31"/>
      <c r="V258" s="31"/>
      <c r="W258" s="31"/>
      <c r="X258" s="31"/>
      <c r="Y258" s="31"/>
      <c r="Z258" s="31"/>
      <c r="AA258" s="31"/>
      <c r="AB258" s="31"/>
      <c r="AC258" s="31"/>
      <c r="AD258" s="31"/>
      <c r="AE258" s="31"/>
      <c r="AR258" s="151" t="s">
        <v>112</v>
      </c>
      <c r="AT258" s="151" t="s">
        <v>108</v>
      </c>
      <c r="AU258" s="151" t="s">
        <v>79</v>
      </c>
      <c r="AY258" s="16" t="s">
        <v>105</v>
      </c>
      <c r="BE258" s="152">
        <f>IF(N258="základní",J258,0)</f>
        <v>0</v>
      </c>
      <c r="BF258" s="152">
        <f>IF(N258="snížená",J258,0)</f>
        <v>0</v>
      </c>
      <c r="BG258" s="152">
        <f>IF(N258="zákl. přenesená",J258,0)</f>
        <v>0</v>
      </c>
      <c r="BH258" s="152">
        <f>IF(N258="sníž. přenesená",J258,0)</f>
        <v>0</v>
      </c>
      <c r="BI258" s="152">
        <f>IF(N258="nulová",J258,0)</f>
        <v>0</v>
      </c>
      <c r="BJ258" s="16" t="s">
        <v>77</v>
      </c>
      <c r="BK258" s="152">
        <f>ROUND(I258*H258,2)</f>
        <v>0</v>
      </c>
      <c r="BL258" s="16" t="s">
        <v>112</v>
      </c>
      <c r="BM258" s="151" t="s">
        <v>391</v>
      </c>
    </row>
    <row r="259" spans="1:65" s="2" customFormat="1" ht="29.25">
      <c r="A259" s="31"/>
      <c r="B259" s="32"/>
      <c r="C259" s="31"/>
      <c r="D259" s="153" t="s">
        <v>114</v>
      </c>
      <c r="E259" s="31"/>
      <c r="F259" s="154" t="s">
        <v>392</v>
      </c>
      <c r="G259" s="31"/>
      <c r="H259" s="31"/>
      <c r="I259" s="155"/>
      <c r="J259" s="31"/>
      <c r="K259" s="31"/>
      <c r="L259" s="32"/>
      <c r="M259" s="156"/>
      <c r="N259" s="157"/>
      <c r="O259" s="57"/>
      <c r="P259" s="57"/>
      <c r="Q259" s="57"/>
      <c r="R259" s="57"/>
      <c r="S259" s="57"/>
      <c r="T259" s="58"/>
      <c r="U259" s="31"/>
      <c r="V259" s="31"/>
      <c r="W259" s="31"/>
      <c r="X259" s="31"/>
      <c r="Y259" s="31"/>
      <c r="Z259" s="31"/>
      <c r="AA259" s="31"/>
      <c r="AB259" s="31"/>
      <c r="AC259" s="31"/>
      <c r="AD259" s="31"/>
      <c r="AE259" s="31"/>
      <c r="AT259" s="16" t="s">
        <v>114</v>
      </c>
      <c r="AU259" s="16" t="s">
        <v>79</v>
      </c>
    </row>
    <row r="260" spans="1:65" s="13" customFormat="1" ht="11.25">
      <c r="B260" s="158"/>
      <c r="D260" s="153" t="s">
        <v>116</v>
      </c>
      <c r="E260" s="159" t="s">
        <v>1</v>
      </c>
      <c r="F260" s="160" t="s">
        <v>393</v>
      </c>
      <c r="H260" s="161">
        <v>52</v>
      </c>
      <c r="I260" s="162"/>
      <c r="L260" s="158"/>
      <c r="M260" s="163"/>
      <c r="N260" s="164"/>
      <c r="O260" s="164"/>
      <c r="P260" s="164"/>
      <c r="Q260" s="164"/>
      <c r="R260" s="164"/>
      <c r="S260" s="164"/>
      <c r="T260" s="165"/>
      <c r="AT260" s="159" t="s">
        <v>116</v>
      </c>
      <c r="AU260" s="159" t="s">
        <v>79</v>
      </c>
      <c r="AV260" s="13" t="s">
        <v>79</v>
      </c>
      <c r="AW260" s="13" t="s">
        <v>29</v>
      </c>
      <c r="AX260" s="13" t="s">
        <v>77</v>
      </c>
      <c r="AY260" s="159" t="s">
        <v>105</v>
      </c>
    </row>
    <row r="261" spans="1:65" s="2" customFormat="1" ht="14.45" customHeight="1">
      <c r="A261" s="31"/>
      <c r="B261" s="138"/>
      <c r="C261" s="139" t="s">
        <v>394</v>
      </c>
      <c r="D261" s="139" t="s">
        <v>108</v>
      </c>
      <c r="E261" s="140" t="s">
        <v>395</v>
      </c>
      <c r="F261" s="141" t="s">
        <v>396</v>
      </c>
      <c r="G261" s="142" t="s">
        <v>138</v>
      </c>
      <c r="H261" s="143">
        <v>8</v>
      </c>
      <c r="I261" s="144"/>
      <c r="J261" s="145">
        <f>ROUND(I261*H261,2)</f>
        <v>0</v>
      </c>
      <c r="K261" s="146"/>
      <c r="L261" s="32"/>
      <c r="M261" s="147" t="s">
        <v>1</v>
      </c>
      <c r="N261" s="148" t="s">
        <v>37</v>
      </c>
      <c r="O261" s="57"/>
      <c r="P261" s="149">
        <f>O261*H261</f>
        <v>0</v>
      </c>
      <c r="Q261" s="149">
        <v>0</v>
      </c>
      <c r="R261" s="149">
        <f>Q261*H261</f>
        <v>0</v>
      </c>
      <c r="S261" s="149">
        <v>0</v>
      </c>
      <c r="T261" s="150">
        <f>S261*H261</f>
        <v>0</v>
      </c>
      <c r="U261" s="31"/>
      <c r="V261" s="31"/>
      <c r="W261" s="31"/>
      <c r="X261" s="31"/>
      <c r="Y261" s="31"/>
      <c r="Z261" s="31"/>
      <c r="AA261" s="31"/>
      <c r="AB261" s="31"/>
      <c r="AC261" s="31"/>
      <c r="AD261" s="31"/>
      <c r="AE261" s="31"/>
      <c r="AR261" s="151" t="s">
        <v>112</v>
      </c>
      <c r="AT261" s="151" t="s">
        <v>108</v>
      </c>
      <c r="AU261" s="151" t="s">
        <v>79</v>
      </c>
      <c r="AY261" s="16" t="s">
        <v>105</v>
      </c>
      <c r="BE261" s="152">
        <f>IF(N261="základní",J261,0)</f>
        <v>0</v>
      </c>
      <c r="BF261" s="152">
        <f>IF(N261="snížená",J261,0)</f>
        <v>0</v>
      </c>
      <c r="BG261" s="152">
        <f>IF(N261="zákl. přenesená",J261,0)</f>
        <v>0</v>
      </c>
      <c r="BH261" s="152">
        <f>IF(N261="sníž. přenesená",J261,0)</f>
        <v>0</v>
      </c>
      <c r="BI261" s="152">
        <f>IF(N261="nulová",J261,0)</f>
        <v>0</v>
      </c>
      <c r="BJ261" s="16" t="s">
        <v>77</v>
      </c>
      <c r="BK261" s="152">
        <f>ROUND(I261*H261,2)</f>
        <v>0</v>
      </c>
      <c r="BL261" s="16" t="s">
        <v>112</v>
      </c>
      <c r="BM261" s="151" t="s">
        <v>397</v>
      </c>
    </row>
    <row r="262" spans="1:65" s="2" customFormat="1" ht="29.25">
      <c r="A262" s="31"/>
      <c r="B262" s="32"/>
      <c r="C262" s="31"/>
      <c r="D262" s="153" t="s">
        <v>114</v>
      </c>
      <c r="E262" s="31"/>
      <c r="F262" s="154" t="s">
        <v>398</v>
      </c>
      <c r="G262" s="31"/>
      <c r="H262" s="31"/>
      <c r="I262" s="155"/>
      <c r="J262" s="31"/>
      <c r="K262" s="31"/>
      <c r="L262" s="32"/>
      <c r="M262" s="156"/>
      <c r="N262" s="157"/>
      <c r="O262" s="57"/>
      <c r="P262" s="57"/>
      <c r="Q262" s="57"/>
      <c r="R262" s="57"/>
      <c r="S262" s="57"/>
      <c r="T262" s="58"/>
      <c r="U262" s="31"/>
      <c r="V262" s="31"/>
      <c r="W262" s="31"/>
      <c r="X262" s="31"/>
      <c r="Y262" s="31"/>
      <c r="Z262" s="31"/>
      <c r="AA262" s="31"/>
      <c r="AB262" s="31"/>
      <c r="AC262" s="31"/>
      <c r="AD262" s="31"/>
      <c r="AE262" s="31"/>
      <c r="AT262" s="16" t="s">
        <v>114</v>
      </c>
      <c r="AU262" s="16" t="s">
        <v>79</v>
      </c>
    </row>
    <row r="263" spans="1:65" s="2" customFormat="1" ht="14.45" customHeight="1">
      <c r="A263" s="31"/>
      <c r="B263" s="138"/>
      <c r="C263" s="166" t="s">
        <v>399</v>
      </c>
      <c r="D263" s="166" t="s">
        <v>129</v>
      </c>
      <c r="E263" s="167" t="s">
        <v>400</v>
      </c>
      <c r="F263" s="168" t="s">
        <v>401</v>
      </c>
      <c r="G263" s="169" t="s">
        <v>138</v>
      </c>
      <c r="H263" s="170">
        <v>8</v>
      </c>
      <c r="I263" s="171"/>
      <c r="J263" s="172">
        <f>ROUND(I263*H263,2)</f>
        <v>0</v>
      </c>
      <c r="K263" s="173"/>
      <c r="L263" s="174"/>
      <c r="M263" s="175" t="s">
        <v>1</v>
      </c>
      <c r="N263" s="176" t="s">
        <v>37</v>
      </c>
      <c r="O263" s="57"/>
      <c r="P263" s="149">
        <f>O263*H263</f>
        <v>0</v>
      </c>
      <c r="Q263" s="149">
        <v>0</v>
      </c>
      <c r="R263" s="149">
        <f>Q263*H263</f>
        <v>0</v>
      </c>
      <c r="S263" s="149">
        <v>0</v>
      </c>
      <c r="T263" s="150">
        <f>S263*H263</f>
        <v>0</v>
      </c>
      <c r="U263" s="31"/>
      <c r="V263" s="31"/>
      <c r="W263" s="31"/>
      <c r="X263" s="31"/>
      <c r="Y263" s="31"/>
      <c r="Z263" s="31"/>
      <c r="AA263" s="31"/>
      <c r="AB263" s="31"/>
      <c r="AC263" s="31"/>
      <c r="AD263" s="31"/>
      <c r="AE263" s="31"/>
      <c r="AR263" s="151" t="s">
        <v>133</v>
      </c>
      <c r="AT263" s="151" t="s">
        <v>129</v>
      </c>
      <c r="AU263" s="151" t="s">
        <v>79</v>
      </c>
      <c r="AY263" s="16" t="s">
        <v>105</v>
      </c>
      <c r="BE263" s="152">
        <f>IF(N263="základní",J263,0)</f>
        <v>0</v>
      </c>
      <c r="BF263" s="152">
        <f>IF(N263="snížená",J263,0)</f>
        <v>0</v>
      </c>
      <c r="BG263" s="152">
        <f>IF(N263="zákl. přenesená",J263,0)</f>
        <v>0</v>
      </c>
      <c r="BH263" s="152">
        <f>IF(N263="sníž. přenesená",J263,0)</f>
        <v>0</v>
      </c>
      <c r="BI263" s="152">
        <f>IF(N263="nulová",J263,0)</f>
        <v>0</v>
      </c>
      <c r="BJ263" s="16" t="s">
        <v>77</v>
      </c>
      <c r="BK263" s="152">
        <f>ROUND(I263*H263,2)</f>
        <v>0</v>
      </c>
      <c r="BL263" s="16" t="s">
        <v>112</v>
      </c>
      <c r="BM263" s="151" t="s">
        <v>402</v>
      </c>
    </row>
    <row r="264" spans="1:65" s="2" customFormat="1" ht="11.25">
      <c r="A264" s="31"/>
      <c r="B264" s="32"/>
      <c r="C264" s="31"/>
      <c r="D264" s="153" t="s">
        <v>114</v>
      </c>
      <c r="E264" s="31"/>
      <c r="F264" s="154" t="s">
        <v>401</v>
      </c>
      <c r="G264" s="31"/>
      <c r="H264" s="31"/>
      <c r="I264" s="155"/>
      <c r="J264" s="31"/>
      <c r="K264" s="31"/>
      <c r="L264" s="32"/>
      <c r="M264" s="156"/>
      <c r="N264" s="157"/>
      <c r="O264" s="57"/>
      <c r="P264" s="57"/>
      <c r="Q264" s="57"/>
      <c r="R264" s="57"/>
      <c r="S264" s="57"/>
      <c r="T264" s="58"/>
      <c r="U264" s="31"/>
      <c r="V264" s="31"/>
      <c r="W264" s="31"/>
      <c r="X264" s="31"/>
      <c r="Y264" s="31"/>
      <c r="Z264" s="31"/>
      <c r="AA264" s="31"/>
      <c r="AB264" s="31"/>
      <c r="AC264" s="31"/>
      <c r="AD264" s="31"/>
      <c r="AE264" s="31"/>
      <c r="AT264" s="16" t="s">
        <v>114</v>
      </c>
      <c r="AU264" s="16" t="s">
        <v>79</v>
      </c>
    </row>
    <row r="265" spans="1:65" s="2" customFormat="1" ht="14.45" customHeight="1">
      <c r="A265" s="31"/>
      <c r="B265" s="138"/>
      <c r="C265" s="139" t="s">
        <v>403</v>
      </c>
      <c r="D265" s="139" t="s">
        <v>108</v>
      </c>
      <c r="E265" s="140" t="s">
        <v>404</v>
      </c>
      <c r="F265" s="141" t="s">
        <v>405</v>
      </c>
      <c r="G265" s="142" t="s">
        <v>151</v>
      </c>
      <c r="H265" s="143">
        <v>44</v>
      </c>
      <c r="I265" s="144"/>
      <c r="J265" s="145">
        <f>ROUND(I265*H265,2)</f>
        <v>0</v>
      </c>
      <c r="K265" s="146"/>
      <c r="L265" s="32"/>
      <c r="M265" s="147" t="s">
        <v>1</v>
      </c>
      <c r="N265" s="148" t="s">
        <v>37</v>
      </c>
      <c r="O265" s="57"/>
      <c r="P265" s="149">
        <f>O265*H265</f>
        <v>0</v>
      </c>
      <c r="Q265" s="149">
        <v>0</v>
      </c>
      <c r="R265" s="149">
        <f>Q265*H265</f>
        <v>0</v>
      </c>
      <c r="S265" s="149">
        <v>0</v>
      </c>
      <c r="T265" s="150">
        <f>S265*H265</f>
        <v>0</v>
      </c>
      <c r="U265" s="31"/>
      <c r="V265" s="31"/>
      <c r="W265" s="31"/>
      <c r="X265" s="31"/>
      <c r="Y265" s="31"/>
      <c r="Z265" s="31"/>
      <c r="AA265" s="31"/>
      <c r="AB265" s="31"/>
      <c r="AC265" s="31"/>
      <c r="AD265" s="31"/>
      <c r="AE265" s="31"/>
      <c r="AR265" s="151" t="s">
        <v>112</v>
      </c>
      <c r="AT265" s="151" t="s">
        <v>108</v>
      </c>
      <c r="AU265" s="151" t="s">
        <v>79</v>
      </c>
      <c r="AY265" s="16" t="s">
        <v>105</v>
      </c>
      <c r="BE265" s="152">
        <f>IF(N265="základní",J265,0)</f>
        <v>0</v>
      </c>
      <c r="BF265" s="152">
        <f>IF(N265="snížená",J265,0)</f>
        <v>0</v>
      </c>
      <c r="BG265" s="152">
        <f>IF(N265="zákl. přenesená",J265,0)</f>
        <v>0</v>
      </c>
      <c r="BH265" s="152">
        <f>IF(N265="sníž. přenesená",J265,0)</f>
        <v>0</v>
      </c>
      <c r="BI265" s="152">
        <f>IF(N265="nulová",J265,0)</f>
        <v>0</v>
      </c>
      <c r="BJ265" s="16" t="s">
        <v>77</v>
      </c>
      <c r="BK265" s="152">
        <f>ROUND(I265*H265,2)</f>
        <v>0</v>
      </c>
      <c r="BL265" s="16" t="s">
        <v>112</v>
      </c>
      <c r="BM265" s="151" t="s">
        <v>406</v>
      </c>
    </row>
    <row r="266" spans="1:65" s="2" customFormat="1" ht="19.5">
      <c r="A266" s="31"/>
      <c r="B266" s="32"/>
      <c r="C266" s="31"/>
      <c r="D266" s="153" t="s">
        <v>114</v>
      </c>
      <c r="E266" s="31"/>
      <c r="F266" s="154" t="s">
        <v>407</v>
      </c>
      <c r="G266" s="31"/>
      <c r="H266" s="31"/>
      <c r="I266" s="155"/>
      <c r="J266" s="31"/>
      <c r="K266" s="31"/>
      <c r="L266" s="32"/>
      <c r="M266" s="156"/>
      <c r="N266" s="157"/>
      <c r="O266" s="57"/>
      <c r="P266" s="57"/>
      <c r="Q266" s="57"/>
      <c r="R266" s="57"/>
      <c r="S266" s="57"/>
      <c r="T266" s="58"/>
      <c r="U266" s="31"/>
      <c r="V266" s="31"/>
      <c r="W266" s="31"/>
      <c r="X266" s="31"/>
      <c r="Y266" s="31"/>
      <c r="Z266" s="31"/>
      <c r="AA266" s="31"/>
      <c r="AB266" s="31"/>
      <c r="AC266" s="31"/>
      <c r="AD266" s="31"/>
      <c r="AE266" s="31"/>
      <c r="AT266" s="16" t="s">
        <v>114</v>
      </c>
      <c r="AU266" s="16" t="s">
        <v>79</v>
      </c>
    </row>
    <row r="267" spans="1:65" s="13" customFormat="1" ht="11.25">
      <c r="B267" s="158"/>
      <c r="D267" s="153" t="s">
        <v>116</v>
      </c>
      <c r="E267" s="159" t="s">
        <v>1</v>
      </c>
      <c r="F267" s="160" t="s">
        <v>408</v>
      </c>
      <c r="H267" s="161">
        <v>44</v>
      </c>
      <c r="I267" s="162"/>
      <c r="L267" s="158"/>
      <c r="M267" s="163"/>
      <c r="N267" s="164"/>
      <c r="O267" s="164"/>
      <c r="P267" s="164"/>
      <c r="Q267" s="164"/>
      <c r="R267" s="164"/>
      <c r="S267" s="164"/>
      <c r="T267" s="165"/>
      <c r="AT267" s="159" t="s">
        <v>116</v>
      </c>
      <c r="AU267" s="159" t="s">
        <v>79</v>
      </c>
      <c r="AV267" s="13" t="s">
        <v>79</v>
      </c>
      <c r="AW267" s="13" t="s">
        <v>29</v>
      </c>
      <c r="AX267" s="13" t="s">
        <v>77</v>
      </c>
      <c r="AY267" s="159" t="s">
        <v>105</v>
      </c>
    </row>
    <row r="268" spans="1:65" s="2" customFormat="1" ht="24.2" customHeight="1">
      <c r="A268" s="31"/>
      <c r="B268" s="138"/>
      <c r="C268" s="166" t="s">
        <v>409</v>
      </c>
      <c r="D268" s="166" t="s">
        <v>129</v>
      </c>
      <c r="E268" s="167" t="s">
        <v>410</v>
      </c>
      <c r="F268" s="168" t="s">
        <v>411</v>
      </c>
      <c r="G268" s="169" t="s">
        <v>132</v>
      </c>
      <c r="H268" s="170">
        <v>2.7229999999999999</v>
      </c>
      <c r="I268" s="171"/>
      <c r="J268" s="172">
        <f>ROUND(I268*H268,2)</f>
        <v>0</v>
      </c>
      <c r="K268" s="173"/>
      <c r="L268" s="174"/>
      <c r="M268" s="175" t="s">
        <v>1</v>
      </c>
      <c r="N268" s="176" t="s">
        <v>37</v>
      </c>
      <c r="O268" s="57"/>
      <c r="P268" s="149">
        <f>O268*H268</f>
        <v>0</v>
      </c>
      <c r="Q268" s="149">
        <v>1</v>
      </c>
      <c r="R268" s="149">
        <f>Q268*H268</f>
        <v>2.7229999999999999</v>
      </c>
      <c r="S268" s="149">
        <v>0</v>
      </c>
      <c r="T268" s="150">
        <f>S268*H268</f>
        <v>0</v>
      </c>
      <c r="U268" s="31"/>
      <c r="V268" s="31"/>
      <c r="W268" s="31"/>
      <c r="X268" s="31"/>
      <c r="Y268" s="31"/>
      <c r="Z268" s="31"/>
      <c r="AA268" s="31"/>
      <c r="AB268" s="31"/>
      <c r="AC268" s="31"/>
      <c r="AD268" s="31"/>
      <c r="AE268" s="31"/>
      <c r="AR268" s="151" t="s">
        <v>133</v>
      </c>
      <c r="AT268" s="151" t="s">
        <v>129</v>
      </c>
      <c r="AU268" s="151" t="s">
        <v>79</v>
      </c>
      <c r="AY268" s="16" t="s">
        <v>105</v>
      </c>
      <c r="BE268" s="152">
        <f>IF(N268="základní",J268,0)</f>
        <v>0</v>
      </c>
      <c r="BF268" s="152">
        <f>IF(N268="snížená",J268,0)</f>
        <v>0</v>
      </c>
      <c r="BG268" s="152">
        <f>IF(N268="zákl. přenesená",J268,0)</f>
        <v>0</v>
      </c>
      <c r="BH268" s="152">
        <f>IF(N268="sníž. přenesená",J268,0)</f>
        <v>0</v>
      </c>
      <c r="BI268" s="152">
        <f>IF(N268="nulová",J268,0)</f>
        <v>0</v>
      </c>
      <c r="BJ268" s="16" t="s">
        <v>77</v>
      </c>
      <c r="BK268" s="152">
        <f>ROUND(I268*H268,2)</f>
        <v>0</v>
      </c>
      <c r="BL268" s="16" t="s">
        <v>112</v>
      </c>
      <c r="BM268" s="151" t="s">
        <v>412</v>
      </c>
    </row>
    <row r="269" spans="1:65" s="2" customFormat="1" ht="11.25">
      <c r="A269" s="31"/>
      <c r="B269" s="32"/>
      <c r="C269" s="31"/>
      <c r="D269" s="153" t="s">
        <v>114</v>
      </c>
      <c r="E269" s="31"/>
      <c r="F269" s="154" t="s">
        <v>411</v>
      </c>
      <c r="G269" s="31"/>
      <c r="H269" s="31"/>
      <c r="I269" s="155"/>
      <c r="J269" s="31"/>
      <c r="K269" s="31"/>
      <c r="L269" s="32"/>
      <c r="M269" s="156"/>
      <c r="N269" s="157"/>
      <c r="O269" s="57"/>
      <c r="P269" s="57"/>
      <c r="Q269" s="57"/>
      <c r="R269" s="57"/>
      <c r="S269" s="57"/>
      <c r="T269" s="58"/>
      <c r="U269" s="31"/>
      <c r="V269" s="31"/>
      <c r="W269" s="31"/>
      <c r="X269" s="31"/>
      <c r="Y269" s="31"/>
      <c r="Z269" s="31"/>
      <c r="AA269" s="31"/>
      <c r="AB269" s="31"/>
      <c r="AC269" s="31"/>
      <c r="AD269" s="31"/>
      <c r="AE269" s="31"/>
      <c r="AT269" s="16" t="s">
        <v>114</v>
      </c>
      <c r="AU269" s="16" t="s">
        <v>79</v>
      </c>
    </row>
    <row r="270" spans="1:65" s="13" customFormat="1" ht="11.25">
      <c r="B270" s="158"/>
      <c r="D270" s="153" t="s">
        <v>116</v>
      </c>
      <c r="E270" s="159" t="s">
        <v>1</v>
      </c>
      <c r="F270" s="160" t="s">
        <v>413</v>
      </c>
      <c r="H270" s="161">
        <v>2.7229999999999999</v>
      </c>
      <c r="I270" s="162"/>
      <c r="L270" s="158"/>
      <c r="M270" s="163"/>
      <c r="N270" s="164"/>
      <c r="O270" s="164"/>
      <c r="P270" s="164"/>
      <c r="Q270" s="164"/>
      <c r="R270" s="164"/>
      <c r="S270" s="164"/>
      <c r="T270" s="165"/>
      <c r="AT270" s="159" t="s">
        <v>116</v>
      </c>
      <c r="AU270" s="159" t="s">
        <v>79</v>
      </c>
      <c r="AV270" s="13" t="s">
        <v>79</v>
      </c>
      <c r="AW270" s="13" t="s">
        <v>29</v>
      </c>
      <c r="AX270" s="13" t="s">
        <v>77</v>
      </c>
      <c r="AY270" s="159" t="s">
        <v>105</v>
      </c>
    </row>
    <row r="271" spans="1:65" s="2" customFormat="1" ht="24.2" customHeight="1">
      <c r="A271" s="31"/>
      <c r="B271" s="138"/>
      <c r="C271" s="166" t="s">
        <v>414</v>
      </c>
      <c r="D271" s="166" t="s">
        <v>129</v>
      </c>
      <c r="E271" s="167" t="s">
        <v>415</v>
      </c>
      <c r="F271" s="168" t="s">
        <v>416</v>
      </c>
      <c r="G271" s="169" t="s">
        <v>132</v>
      </c>
      <c r="H271" s="170">
        <v>1.3620000000000001</v>
      </c>
      <c r="I271" s="171"/>
      <c r="J271" s="172">
        <f>ROUND(I271*H271,2)</f>
        <v>0</v>
      </c>
      <c r="K271" s="173"/>
      <c r="L271" s="174"/>
      <c r="M271" s="175" t="s">
        <v>1</v>
      </c>
      <c r="N271" s="176" t="s">
        <v>37</v>
      </c>
      <c r="O271" s="57"/>
      <c r="P271" s="149">
        <f>O271*H271</f>
        <v>0</v>
      </c>
      <c r="Q271" s="149">
        <v>1</v>
      </c>
      <c r="R271" s="149">
        <f>Q271*H271</f>
        <v>1.3620000000000001</v>
      </c>
      <c r="S271" s="149">
        <v>0</v>
      </c>
      <c r="T271" s="150">
        <f>S271*H271</f>
        <v>0</v>
      </c>
      <c r="U271" s="31"/>
      <c r="V271" s="31"/>
      <c r="W271" s="31"/>
      <c r="X271" s="31"/>
      <c r="Y271" s="31"/>
      <c r="Z271" s="31"/>
      <c r="AA271" s="31"/>
      <c r="AB271" s="31"/>
      <c r="AC271" s="31"/>
      <c r="AD271" s="31"/>
      <c r="AE271" s="31"/>
      <c r="AR271" s="151" t="s">
        <v>133</v>
      </c>
      <c r="AT271" s="151" t="s">
        <v>129</v>
      </c>
      <c r="AU271" s="151" t="s">
        <v>79</v>
      </c>
      <c r="AY271" s="16" t="s">
        <v>105</v>
      </c>
      <c r="BE271" s="152">
        <f>IF(N271="základní",J271,0)</f>
        <v>0</v>
      </c>
      <c r="BF271" s="152">
        <f>IF(N271="snížená",J271,0)</f>
        <v>0</v>
      </c>
      <c r="BG271" s="152">
        <f>IF(N271="zákl. přenesená",J271,0)</f>
        <v>0</v>
      </c>
      <c r="BH271" s="152">
        <f>IF(N271="sníž. přenesená",J271,0)</f>
        <v>0</v>
      </c>
      <c r="BI271" s="152">
        <f>IF(N271="nulová",J271,0)</f>
        <v>0</v>
      </c>
      <c r="BJ271" s="16" t="s">
        <v>77</v>
      </c>
      <c r="BK271" s="152">
        <f>ROUND(I271*H271,2)</f>
        <v>0</v>
      </c>
      <c r="BL271" s="16" t="s">
        <v>112</v>
      </c>
      <c r="BM271" s="151" t="s">
        <v>417</v>
      </c>
    </row>
    <row r="272" spans="1:65" s="2" customFormat="1" ht="11.25">
      <c r="A272" s="31"/>
      <c r="B272" s="32"/>
      <c r="C272" s="31"/>
      <c r="D272" s="153" t="s">
        <v>114</v>
      </c>
      <c r="E272" s="31"/>
      <c r="F272" s="154" t="s">
        <v>416</v>
      </c>
      <c r="G272" s="31"/>
      <c r="H272" s="31"/>
      <c r="I272" s="155"/>
      <c r="J272" s="31"/>
      <c r="K272" s="31"/>
      <c r="L272" s="32"/>
      <c r="M272" s="156"/>
      <c r="N272" s="157"/>
      <c r="O272" s="57"/>
      <c r="P272" s="57"/>
      <c r="Q272" s="57"/>
      <c r="R272" s="57"/>
      <c r="S272" s="57"/>
      <c r="T272" s="58"/>
      <c r="U272" s="31"/>
      <c r="V272" s="31"/>
      <c r="W272" s="31"/>
      <c r="X272" s="31"/>
      <c r="Y272" s="31"/>
      <c r="Z272" s="31"/>
      <c r="AA272" s="31"/>
      <c r="AB272" s="31"/>
      <c r="AC272" s="31"/>
      <c r="AD272" s="31"/>
      <c r="AE272" s="31"/>
      <c r="AT272" s="16" t="s">
        <v>114</v>
      </c>
      <c r="AU272" s="16" t="s">
        <v>79</v>
      </c>
    </row>
    <row r="273" spans="1:65" s="13" customFormat="1" ht="11.25">
      <c r="B273" s="158"/>
      <c r="D273" s="153" t="s">
        <v>116</v>
      </c>
      <c r="E273" s="159" t="s">
        <v>1</v>
      </c>
      <c r="F273" s="160" t="s">
        <v>418</v>
      </c>
      <c r="H273" s="161">
        <v>1.3620000000000001</v>
      </c>
      <c r="I273" s="162"/>
      <c r="L273" s="158"/>
      <c r="M273" s="163"/>
      <c r="N273" s="164"/>
      <c r="O273" s="164"/>
      <c r="P273" s="164"/>
      <c r="Q273" s="164"/>
      <c r="R273" s="164"/>
      <c r="S273" s="164"/>
      <c r="T273" s="165"/>
      <c r="AT273" s="159" t="s">
        <v>116</v>
      </c>
      <c r="AU273" s="159" t="s">
        <v>79</v>
      </c>
      <c r="AV273" s="13" t="s">
        <v>79</v>
      </c>
      <c r="AW273" s="13" t="s">
        <v>29</v>
      </c>
      <c r="AX273" s="13" t="s">
        <v>77</v>
      </c>
      <c r="AY273" s="159" t="s">
        <v>105</v>
      </c>
    </row>
    <row r="274" spans="1:65" s="2" customFormat="1" ht="24.2" customHeight="1">
      <c r="A274" s="31"/>
      <c r="B274" s="138"/>
      <c r="C274" s="166" t="s">
        <v>419</v>
      </c>
      <c r="D274" s="166" t="s">
        <v>129</v>
      </c>
      <c r="E274" s="167" t="s">
        <v>420</v>
      </c>
      <c r="F274" s="168" t="s">
        <v>421</v>
      </c>
      <c r="G274" s="169" t="s">
        <v>132</v>
      </c>
      <c r="H274" s="170">
        <v>1.3620000000000001</v>
      </c>
      <c r="I274" s="171"/>
      <c r="J274" s="172">
        <f>ROUND(I274*H274,2)</f>
        <v>0</v>
      </c>
      <c r="K274" s="173"/>
      <c r="L274" s="174"/>
      <c r="M274" s="175" t="s">
        <v>1</v>
      </c>
      <c r="N274" s="176" t="s">
        <v>37</v>
      </c>
      <c r="O274" s="57"/>
      <c r="P274" s="149">
        <f>O274*H274</f>
        <v>0</v>
      </c>
      <c r="Q274" s="149">
        <v>1</v>
      </c>
      <c r="R274" s="149">
        <f>Q274*H274</f>
        <v>1.3620000000000001</v>
      </c>
      <c r="S274" s="149">
        <v>0</v>
      </c>
      <c r="T274" s="150">
        <f>S274*H274</f>
        <v>0</v>
      </c>
      <c r="U274" s="31"/>
      <c r="V274" s="31"/>
      <c r="W274" s="31"/>
      <c r="X274" s="31"/>
      <c r="Y274" s="31"/>
      <c r="Z274" s="31"/>
      <c r="AA274" s="31"/>
      <c r="AB274" s="31"/>
      <c r="AC274" s="31"/>
      <c r="AD274" s="31"/>
      <c r="AE274" s="31"/>
      <c r="AR274" s="151" t="s">
        <v>133</v>
      </c>
      <c r="AT274" s="151" t="s">
        <v>129</v>
      </c>
      <c r="AU274" s="151" t="s">
        <v>79</v>
      </c>
      <c r="AY274" s="16" t="s">
        <v>105</v>
      </c>
      <c r="BE274" s="152">
        <f>IF(N274="základní",J274,0)</f>
        <v>0</v>
      </c>
      <c r="BF274" s="152">
        <f>IF(N274="snížená",J274,0)</f>
        <v>0</v>
      </c>
      <c r="BG274" s="152">
        <f>IF(N274="zákl. přenesená",J274,0)</f>
        <v>0</v>
      </c>
      <c r="BH274" s="152">
        <f>IF(N274="sníž. přenesená",J274,0)</f>
        <v>0</v>
      </c>
      <c r="BI274" s="152">
        <f>IF(N274="nulová",J274,0)</f>
        <v>0</v>
      </c>
      <c r="BJ274" s="16" t="s">
        <v>77</v>
      </c>
      <c r="BK274" s="152">
        <f>ROUND(I274*H274,2)</f>
        <v>0</v>
      </c>
      <c r="BL274" s="16" t="s">
        <v>112</v>
      </c>
      <c r="BM274" s="151" t="s">
        <v>422</v>
      </c>
    </row>
    <row r="275" spans="1:65" s="2" customFormat="1" ht="11.25">
      <c r="A275" s="31"/>
      <c r="B275" s="32"/>
      <c r="C275" s="31"/>
      <c r="D275" s="153" t="s">
        <v>114</v>
      </c>
      <c r="E275" s="31"/>
      <c r="F275" s="154" t="s">
        <v>421</v>
      </c>
      <c r="G275" s="31"/>
      <c r="H275" s="31"/>
      <c r="I275" s="155"/>
      <c r="J275" s="31"/>
      <c r="K275" s="31"/>
      <c r="L275" s="32"/>
      <c r="M275" s="156"/>
      <c r="N275" s="157"/>
      <c r="O275" s="57"/>
      <c r="P275" s="57"/>
      <c r="Q275" s="57"/>
      <c r="R275" s="57"/>
      <c r="S275" s="57"/>
      <c r="T275" s="58"/>
      <c r="U275" s="31"/>
      <c r="V275" s="31"/>
      <c r="W275" s="31"/>
      <c r="X275" s="31"/>
      <c r="Y275" s="31"/>
      <c r="Z275" s="31"/>
      <c r="AA275" s="31"/>
      <c r="AB275" s="31"/>
      <c r="AC275" s="31"/>
      <c r="AD275" s="31"/>
      <c r="AE275" s="31"/>
      <c r="AT275" s="16" t="s">
        <v>114</v>
      </c>
      <c r="AU275" s="16" t="s">
        <v>79</v>
      </c>
    </row>
    <row r="276" spans="1:65" s="13" customFormat="1" ht="11.25">
      <c r="B276" s="158"/>
      <c r="D276" s="153" t="s">
        <v>116</v>
      </c>
      <c r="E276" s="159" t="s">
        <v>1</v>
      </c>
      <c r="F276" s="160" t="s">
        <v>418</v>
      </c>
      <c r="H276" s="161">
        <v>1.3620000000000001</v>
      </c>
      <c r="I276" s="162"/>
      <c r="L276" s="158"/>
      <c r="M276" s="163"/>
      <c r="N276" s="164"/>
      <c r="O276" s="164"/>
      <c r="P276" s="164"/>
      <c r="Q276" s="164"/>
      <c r="R276" s="164"/>
      <c r="S276" s="164"/>
      <c r="T276" s="165"/>
      <c r="AT276" s="159" t="s">
        <v>116</v>
      </c>
      <c r="AU276" s="159" t="s">
        <v>79</v>
      </c>
      <c r="AV276" s="13" t="s">
        <v>79</v>
      </c>
      <c r="AW276" s="13" t="s">
        <v>29</v>
      </c>
      <c r="AX276" s="13" t="s">
        <v>77</v>
      </c>
      <c r="AY276" s="159" t="s">
        <v>105</v>
      </c>
    </row>
    <row r="277" spans="1:65" s="2" customFormat="1" ht="24.2" customHeight="1">
      <c r="A277" s="31"/>
      <c r="B277" s="138"/>
      <c r="C277" s="139" t="s">
        <v>423</v>
      </c>
      <c r="D277" s="139" t="s">
        <v>108</v>
      </c>
      <c r="E277" s="140" t="s">
        <v>424</v>
      </c>
      <c r="F277" s="141" t="s">
        <v>425</v>
      </c>
      <c r="G277" s="142" t="s">
        <v>348</v>
      </c>
      <c r="H277" s="143">
        <v>8</v>
      </c>
      <c r="I277" s="144"/>
      <c r="J277" s="145">
        <f>ROUND(I277*H277,2)</f>
        <v>0</v>
      </c>
      <c r="K277" s="146"/>
      <c r="L277" s="32"/>
      <c r="M277" s="147" t="s">
        <v>1</v>
      </c>
      <c r="N277" s="148" t="s">
        <v>37</v>
      </c>
      <c r="O277" s="57"/>
      <c r="P277" s="149">
        <f>O277*H277</f>
        <v>0</v>
      </c>
      <c r="Q277" s="149">
        <v>0</v>
      </c>
      <c r="R277" s="149">
        <f>Q277*H277</f>
        <v>0</v>
      </c>
      <c r="S277" s="149">
        <v>0</v>
      </c>
      <c r="T277" s="150">
        <f>S277*H277</f>
        <v>0</v>
      </c>
      <c r="U277" s="31"/>
      <c r="V277" s="31"/>
      <c r="W277" s="31"/>
      <c r="X277" s="31"/>
      <c r="Y277" s="31"/>
      <c r="Z277" s="31"/>
      <c r="AA277" s="31"/>
      <c r="AB277" s="31"/>
      <c r="AC277" s="31"/>
      <c r="AD277" s="31"/>
      <c r="AE277" s="31"/>
      <c r="AR277" s="151" t="s">
        <v>112</v>
      </c>
      <c r="AT277" s="151" t="s">
        <v>108</v>
      </c>
      <c r="AU277" s="151" t="s">
        <v>79</v>
      </c>
      <c r="AY277" s="16" t="s">
        <v>105</v>
      </c>
      <c r="BE277" s="152">
        <f>IF(N277="základní",J277,0)</f>
        <v>0</v>
      </c>
      <c r="BF277" s="152">
        <f>IF(N277="snížená",J277,0)</f>
        <v>0</v>
      </c>
      <c r="BG277" s="152">
        <f>IF(N277="zákl. přenesená",J277,0)</f>
        <v>0</v>
      </c>
      <c r="BH277" s="152">
        <f>IF(N277="sníž. přenesená",J277,0)</f>
        <v>0</v>
      </c>
      <c r="BI277" s="152">
        <f>IF(N277="nulová",J277,0)</f>
        <v>0</v>
      </c>
      <c r="BJ277" s="16" t="s">
        <v>77</v>
      </c>
      <c r="BK277" s="152">
        <f>ROUND(I277*H277,2)</f>
        <v>0</v>
      </c>
      <c r="BL277" s="16" t="s">
        <v>112</v>
      </c>
      <c r="BM277" s="151" t="s">
        <v>426</v>
      </c>
    </row>
    <row r="278" spans="1:65" s="2" customFormat="1" ht="29.25">
      <c r="A278" s="31"/>
      <c r="B278" s="32"/>
      <c r="C278" s="31"/>
      <c r="D278" s="153" t="s">
        <v>114</v>
      </c>
      <c r="E278" s="31"/>
      <c r="F278" s="154" t="s">
        <v>427</v>
      </c>
      <c r="G278" s="31"/>
      <c r="H278" s="31"/>
      <c r="I278" s="155"/>
      <c r="J278" s="31"/>
      <c r="K278" s="31"/>
      <c r="L278" s="32"/>
      <c r="M278" s="156"/>
      <c r="N278" s="157"/>
      <c r="O278" s="57"/>
      <c r="P278" s="57"/>
      <c r="Q278" s="57"/>
      <c r="R278" s="57"/>
      <c r="S278" s="57"/>
      <c r="T278" s="58"/>
      <c r="U278" s="31"/>
      <c r="V278" s="31"/>
      <c r="W278" s="31"/>
      <c r="X278" s="31"/>
      <c r="Y278" s="31"/>
      <c r="Z278" s="31"/>
      <c r="AA278" s="31"/>
      <c r="AB278" s="31"/>
      <c r="AC278" s="31"/>
      <c r="AD278" s="31"/>
      <c r="AE278" s="31"/>
      <c r="AT278" s="16" t="s">
        <v>114</v>
      </c>
      <c r="AU278" s="16" t="s">
        <v>79</v>
      </c>
    </row>
    <row r="279" spans="1:65" s="13" customFormat="1" ht="11.25">
      <c r="B279" s="158"/>
      <c r="D279" s="153" t="s">
        <v>116</v>
      </c>
      <c r="E279" s="159" t="s">
        <v>1</v>
      </c>
      <c r="F279" s="160" t="s">
        <v>428</v>
      </c>
      <c r="H279" s="161">
        <v>8</v>
      </c>
      <c r="I279" s="162"/>
      <c r="L279" s="158"/>
      <c r="M279" s="163"/>
      <c r="N279" s="164"/>
      <c r="O279" s="164"/>
      <c r="P279" s="164"/>
      <c r="Q279" s="164"/>
      <c r="R279" s="164"/>
      <c r="S279" s="164"/>
      <c r="T279" s="165"/>
      <c r="AT279" s="159" t="s">
        <v>116</v>
      </c>
      <c r="AU279" s="159" t="s">
        <v>79</v>
      </c>
      <c r="AV279" s="13" t="s">
        <v>79</v>
      </c>
      <c r="AW279" s="13" t="s">
        <v>29</v>
      </c>
      <c r="AX279" s="13" t="s">
        <v>77</v>
      </c>
      <c r="AY279" s="159" t="s">
        <v>105</v>
      </c>
    </row>
    <row r="280" spans="1:65" s="2" customFormat="1" ht="24.2" customHeight="1">
      <c r="A280" s="31"/>
      <c r="B280" s="138"/>
      <c r="C280" s="139" t="s">
        <v>429</v>
      </c>
      <c r="D280" s="139" t="s">
        <v>108</v>
      </c>
      <c r="E280" s="140" t="s">
        <v>430</v>
      </c>
      <c r="F280" s="141" t="s">
        <v>431</v>
      </c>
      <c r="G280" s="142" t="s">
        <v>348</v>
      </c>
      <c r="H280" s="143">
        <v>91</v>
      </c>
      <c r="I280" s="144"/>
      <c r="J280" s="145">
        <f>ROUND(I280*H280,2)</f>
        <v>0</v>
      </c>
      <c r="K280" s="146"/>
      <c r="L280" s="32"/>
      <c r="M280" s="147" t="s">
        <v>1</v>
      </c>
      <c r="N280" s="148" t="s">
        <v>37</v>
      </c>
      <c r="O280" s="57"/>
      <c r="P280" s="149">
        <f>O280*H280</f>
        <v>0</v>
      </c>
      <c r="Q280" s="149">
        <v>0</v>
      </c>
      <c r="R280" s="149">
        <f>Q280*H280</f>
        <v>0</v>
      </c>
      <c r="S280" s="149">
        <v>0</v>
      </c>
      <c r="T280" s="150">
        <f>S280*H280</f>
        <v>0</v>
      </c>
      <c r="U280" s="31"/>
      <c r="V280" s="31"/>
      <c r="W280" s="31"/>
      <c r="X280" s="31"/>
      <c r="Y280" s="31"/>
      <c r="Z280" s="31"/>
      <c r="AA280" s="31"/>
      <c r="AB280" s="31"/>
      <c r="AC280" s="31"/>
      <c r="AD280" s="31"/>
      <c r="AE280" s="31"/>
      <c r="AR280" s="151" t="s">
        <v>112</v>
      </c>
      <c r="AT280" s="151" t="s">
        <v>108</v>
      </c>
      <c r="AU280" s="151" t="s">
        <v>79</v>
      </c>
      <c r="AY280" s="16" t="s">
        <v>105</v>
      </c>
      <c r="BE280" s="152">
        <f>IF(N280="základní",J280,0)</f>
        <v>0</v>
      </c>
      <c r="BF280" s="152">
        <f>IF(N280="snížená",J280,0)</f>
        <v>0</v>
      </c>
      <c r="BG280" s="152">
        <f>IF(N280="zákl. přenesená",J280,0)</f>
        <v>0</v>
      </c>
      <c r="BH280" s="152">
        <f>IF(N280="sníž. přenesená",J280,0)</f>
        <v>0</v>
      </c>
      <c r="BI280" s="152">
        <f>IF(N280="nulová",J280,0)</f>
        <v>0</v>
      </c>
      <c r="BJ280" s="16" t="s">
        <v>77</v>
      </c>
      <c r="BK280" s="152">
        <f>ROUND(I280*H280,2)</f>
        <v>0</v>
      </c>
      <c r="BL280" s="16" t="s">
        <v>112</v>
      </c>
      <c r="BM280" s="151" t="s">
        <v>432</v>
      </c>
    </row>
    <row r="281" spans="1:65" s="2" customFormat="1" ht="29.25">
      <c r="A281" s="31"/>
      <c r="B281" s="32"/>
      <c r="C281" s="31"/>
      <c r="D281" s="153" t="s">
        <v>114</v>
      </c>
      <c r="E281" s="31"/>
      <c r="F281" s="154" t="s">
        <v>433</v>
      </c>
      <c r="G281" s="31"/>
      <c r="H281" s="31"/>
      <c r="I281" s="155"/>
      <c r="J281" s="31"/>
      <c r="K281" s="31"/>
      <c r="L281" s="32"/>
      <c r="M281" s="156"/>
      <c r="N281" s="157"/>
      <c r="O281" s="57"/>
      <c r="P281" s="57"/>
      <c r="Q281" s="57"/>
      <c r="R281" s="57"/>
      <c r="S281" s="57"/>
      <c r="T281" s="58"/>
      <c r="U281" s="31"/>
      <c r="V281" s="31"/>
      <c r="W281" s="31"/>
      <c r="X281" s="31"/>
      <c r="Y281" s="31"/>
      <c r="Z281" s="31"/>
      <c r="AA281" s="31"/>
      <c r="AB281" s="31"/>
      <c r="AC281" s="31"/>
      <c r="AD281" s="31"/>
      <c r="AE281" s="31"/>
      <c r="AT281" s="16" t="s">
        <v>114</v>
      </c>
      <c r="AU281" s="16" t="s">
        <v>79</v>
      </c>
    </row>
    <row r="282" spans="1:65" s="13" customFormat="1" ht="11.25">
      <c r="B282" s="158"/>
      <c r="D282" s="153" t="s">
        <v>116</v>
      </c>
      <c r="E282" s="159" t="s">
        <v>1</v>
      </c>
      <c r="F282" s="160" t="s">
        <v>434</v>
      </c>
      <c r="H282" s="161">
        <v>91</v>
      </c>
      <c r="I282" s="162"/>
      <c r="L282" s="158"/>
      <c r="M282" s="163"/>
      <c r="N282" s="164"/>
      <c r="O282" s="164"/>
      <c r="P282" s="164"/>
      <c r="Q282" s="164"/>
      <c r="R282" s="164"/>
      <c r="S282" s="164"/>
      <c r="T282" s="165"/>
      <c r="AT282" s="159" t="s">
        <v>116</v>
      </c>
      <c r="AU282" s="159" t="s">
        <v>79</v>
      </c>
      <c r="AV282" s="13" t="s">
        <v>79</v>
      </c>
      <c r="AW282" s="13" t="s">
        <v>29</v>
      </c>
      <c r="AX282" s="13" t="s">
        <v>77</v>
      </c>
      <c r="AY282" s="159" t="s">
        <v>105</v>
      </c>
    </row>
    <row r="283" spans="1:65" s="2" customFormat="1" ht="24.2" customHeight="1">
      <c r="A283" s="31"/>
      <c r="B283" s="138"/>
      <c r="C283" s="139" t="s">
        <v>435</v>
      </c>
      <c r="D283" s="139" t="s">
        <v>108</v>
      </c>
      <c r="E283" s="140" t="s">
        <v>436</v>
      </c>
      <c r="F283" s="141" t="s">
        <v>437</v>
      </c>
      <c r="G283" s="142" t="s">
        <v>151</v>
      </c>
      <c r="H283" s="143">
        <v>44</v>
      </c>
      <c r="I283" s="144"/>
      <c r="J283" s="145">
        <f>ROUND(I283*H283,2)</f>
        <v>0</v>
      </c>
      <c r="K283" s="146"/>
      <c r="L283" s="32"/>
      <c r="M283" s="147" t="s">
        <v>1</v>
      </c>
      <c r="N283" s="148" t="s">
        <v>37</v>
      </c>
      <c r="O283" s="57"/>
      <c r="P283" s="149">
        <f>O283*H283</f>
        <v>0</v>
      </c>
      <c r="Q283" s="149">
        <v>0</v>
      </c>
      <c r="R283" s="149">
        <f>Q283*H283</f>
        <v>0</v>
      </c>
      <c r="S283" s="149">
        <v>0</v>
      </c>
      <c r="T283" s="150">
        <f>S283*H283</f>
        <v>0</v>
      </c>
      <c r="U283" s="31"/>
      <c r="V283" s="31"/>
      <c r="W283" s="31"/>
      <c r="X283" s="31"/>
      <c r="Y283" s="31"/>
      <c r="Z283" s="31"/>
      <c r="AA283" s="31"/>
      <c r="AB283" s="31"/>
      <c r="AC283" s="31"/>
      <c r="AD283" s="31"/>
      <c r="AE283" s="31"/>
      <c r="AR283" s="151" t="s">
        <v>112</v>
      </c>
      <c r="AT283" s="151" t="s">
        <v>108</v>
      </c>
      <c r="AU283" s="151" t="s">
        <v>79</v>
      </c>
      <c r="AY283" s="16" t="s">
        <v>105</v>
      </c>
      <c r="BE283" s="152">
        <f>IF(N283="základní",J283,0)</f>
        <v>0</v>
      </c>
      <c r="BF283" s="152">
        <f>IF(N283="snížená",J283,0)</f>
        <v>0</v>
      </c>
      <c r="BG283" s="152">
        <f>IF(N283="zákl. přenesená",J283,0)</f>
        <v>0</v>
      </c>
      <c r="BH283" s="152">
        <f>IF(N283="sníž. přenesená",J283,0)</f>
        <v>0</v>
      </c>
      <c r="BI283" s="152">
        <f>IF(N283="nulová",J283,0)</f>
        <v>0</v>
      </c>
      <c r="BJ283" s="16" t="s">
        <v>77</v>
      </c>
      <c r="BK283" s="152">
        <f>ROUND(I283*H283,2)</f>
        <v>0</v>
      </c>
      <c r="BL283" s="16" t="s">
        <v>112</v>
      </c>
      <c r="BM283" s="151" t="s">
        <v>438</v>
      </c>
    </row>
    <row r="284" spans="1:65" s="2" customFormat="1" ht="48.75">
      <c r="A284" s="31"/>
      <c r="B284" s="32"/>
      <c r="C284" s="31"/>
      <c r="D284" s="153" t="s">
        <v>114</v>
      </c>
      <c r="E284" s="31"/>
      <c r="F284" s="154" t="s">
        <v>439</v>
      </c>
      <c r="G284" s="31"/>
      <c r="H284" s="31"/>
      <c r="I284" s="155"/>
      <c r="J284" s="31"/>
      <c r="K284" s="31"/>
      <c r="L284" s="32"/>
      <c r="M284" s="156"/>
      <c r="N284" s="157"/>
      <c r="O284" s="57"/>
      <c r="P284" s="57"/>
      <c r="Q284" s="57"/>
      <c r="R284" s="57"/>
      <c r="S284" s="57"/>
      <c r="T284" s="58"/>
      <c r="U284" s="31"/>
      <c r="V284" s="31"/>
      <c r="W284" s="31"/>
      <c r="X284" s="31"/>
      <c r="Y284" s="31"/>
      <c r="Z284" s="31"/>
      <c r="AA284" s="31"/>
      <c r="AB284" s="31"/>
      <c r="AC284" s="31"/>
      <c r="AD284" s="31"/>
      <c r="AE284" s="31"/>
      <c r="AT284" s="16" t="s">
        <v>114</v>
      </c>
      <c r="AU284" s="16" t="s">
        <v>79</v>
      </c>
    </row>
    <row r="285" spans="1:65" s="2" customFormat="1" ht="14.45" customHeight="1">
      <c r="A285" s="31"/>
      <c r="B285" s="138"/>
      <c r="C285" s="166" t="s">
        <v>440</v>
      </c>
      <c r="D285" s="166" t="s">
        <v>129</v>
      </c>
      <c r="E285" s="167" t="s">
        <v>441</v>
      </c>
      <c r="F285" s="168" t="s">
        <v>442</v>
      </c>
      <c r="G285" s="169" t="s">
        <v>443</v>
      </c>
      <c r="H285" s="170">
        <v>70.400000000000006</v>
      </c>
      <c r="I285" s="171"/>
      <c r="J285" s="172">
        <f>ROUND(I285*H285,2)</f>
        <v>0</v>
      </c>
      <c r="K285" s="173"/>
      <c r="L285" s="174"/>
      <c r="M285" s="175" t="s">
        <v>1</v>
      </c>
      <c r="N285" s="176" t="s">
        <v>37</v>
      </c>
      <c r="O285" s="57"/>
      <c r="P285" s="149">
        <f>O285*H285</f>
        <v>0</v>
      </c>
      <c r="Q285" s="149">
        <v>0</v>
      </c>
      <c r="R285" s="149">
        <f>Q285*H285</f>
        <v>0</v>
      </c>
      <c r="S285" s="149">
        <v>0</v>
      </c>
      <c r="T285" s="150">
        <f>S285*H285</f>
        <v>0</v>
      </c>
      <c r="U285" s="31"/>
      <c r="V285" s="31"/>
      <c r="W285" s="31"/>
      <c r="X285" s="31"/>
      <c r="Y285" s="31"/>
      <c r="Z285" s="31"/>
      <c r="AA285" s="31"/>
      <c r="AB285" s="31"/>
      <c r="AC285" s="31"/>
      <c r="AD285" s="31"/>
      <c r="AE285" s="31"/>
      <c r="AR285" s="151" t="s">
        <v>133</v>
      </c>
      <c r="AT285" s="151" t="s">
        <v>129</v>
      </c>
      <c r="AU285" s="151" t="s">
        <v>79</v>
      </c>
      <c r="AY285" s="16" t="s">
        <v>105</v>
      </c>
      <c r="BE285" s="152">
        <f>IF(N285="základní",J285,0)</f>
        <v>0</v>
      </c>
      <c r="BF285" s="152">
        <f>IF(N285="snížená",J285,0)</f>
        <v>0</v>
      </c>
      <c r="BG285" s="152">
        <f>IF(N285="zákl. přenesená",J285,0)</f>
        <v>0</v>
      </c>
      <c r="BH285" s="152">
        <f>IF(N285="sníž. přenesená",J285,0)</f>
        <v>0</v>
      </c>
      <c r="BI285" s="152">
        <f>IF(N285="nulová",J285,0)</f>
        <v>0</v>
      </c>
      <c r="BJ285" s="16" t="s">
        <v>77</v>
      </c>
      <c r="BK285" s="152">
        <f>ROUND(I285*H285,2)</f>
        <v>0</v>
      </c>
      <c r="BL285" s="16" t="s">
        <v>112</v>
      </c>
      <c r="BM285" s="151" t="s">
        <v>444</v>
      </c>
    </row>
    <row r="286" spans="1:65" s="2" customFormat="1" ht="11.25">
      <c r="A286" s="31"/>
      <c r="B286" s="32"/>
      <c r="C286" s="31"/>
      <c r="D286" s="153" t="s">
        <v>114</v>
      </c>
      <c r="E286" s="31"/>
      <c r="F286" s="154" t="s">
        <v>442</v>
      </c>
      <c r="G286" s="31"/>
      <c r="H286" s="31"/>
      <c r="I286" s="155"/>
      <c r="J286" s="31"/>
      <c r="K286" s="31"/>
      <c r="L286" s="32"/>
      <c r="M286" s="156"/>
      <c r="N286" s="157"/>
      <c r="O286" s="57"/>
      <c r="P286" s="57"/>
      <c r="Q286" s="57"/>
      <c r="R286" s="57"/>
      <c r="S286" s="57"/>
      <c r="T286" s="58"/>
      <c r="U286" s="31"/>
      <c r="V286" s="31"/>
      <c r="W286" s="31"/>
      <c r="X286" s="31"/>
      <c r="Y286" s="31"/>
      <c r="Z286" s="31"/>
      <c r="AA286" s="31"/>
      <c r="AB286" s="31"/>
      <c r="AC286" s="31"/>
      <c r="AD286" s="31"/>
      <c r="AE286" s="31"/>
      <c r="AT286" s="16" t="s">
        <v>114</v>
      </c>
      <c r="AU286" s="16" t="s">
        <v>79</v>
      </c>
    </row>
    <row r="287" spans="1:65" s="13" customFormat="1" ht="11.25">
      <c r="B287" s="158"/>
      <c r="D287" s="153" t="s">
        <v>116</v>
      </c>
      <c r="E287" s="159" t="s">
        <v>1</v>
      </c>
      <c r="F287" s="160" t="s">
        <v>445</v>
      </c>
      <c r="H287" s="161">
        <v>70.400000000000006</v>
      </c>
      <c r="I287" s="162"/>
      <c r="L287" s="158"/>
      <c r="M287" s="163"/>
      <c r="N287" s="164"/>
      <c r="O287" s="164"/>
      <c r="P287" s="164"/>
      <c r="Q287" s="164"/>
      <c r="R287" s="164"/>
      <c r="S287" s="164"/>
      <c r="T287" s="165"/>
      <c r="AT287" s="159" t="s">
        <v>116</v>
      </c>
      <c r="AU287" s="159" t="s">
        <v>79</v>
      </c>
      <c r="AV287" s="13" t="s">
        <v>79</v>
      </c>
      <c r="AW287" s="13" t="s">
        <v>29</v>
      </c>
      <c r="AX287" s="13" t="s">
        <v>77</v>
      </c>
      <c r="AY287" s="159" t="s">
        <v>105</v>
      </c>
    </row>
    <row r="288" spans="1:65" s="2" customFormat="1" ht="14.45" customHeight="1">
      <c r="A288" s="31"/>
      <c r="B288" s="138"/>
      <c r="C288" s="139" t="s">
        <v>446</v>
      </c>
      <c r="D288" s="139" t="s">
        <v>108</v>
      </c>
      <c r="E288" s="140" t="s">
        <v>447</v>
      </c>
      <c r="F288" s="141" t="s">
        <v>448</v>
      </c>
      <c r="G288" s="142" t="s">
        <v>151</v>
      </c>
      <c r="H288" s="143">
        <v>320.39999999999998</v>
      </c>
      <c r="I288" s="144"/>
      <c r="J288" s="145">
        <f>ROUND(I288*H288,2)</f>
        <v>0</v>
      </c>
      <c r="K288" s="146"/>
      <c r="L288" s="32"/>
      <c r="M288" s="147" t="s">
        <v>1</v>
      </c>
      <c r="N288" s="148" t="s">
        <v>37</v>
      </c>
      <c r="O288" s="57"/>
      <c r="P288" s="149">
        <f>O288*H288</f>
        <v>0</v>
      </c>
      <c r="Q288" s="149">
        <v>0</v>
      </c>
      <c r="R288" s="149">
        <f>Q288*H288</f>
        <v>0</v>
      </c>
      <c r="S288" s="149">
        <v>0</v>
      </c>
      <c r="T288" s="150">
        <f>S288*H288</f>
        <v>0</v>
      </c>
      <c r="U288" s="31"/>
      <c r="V288" s="31"/>
      <c r="W288" s="31"/>
      <c r="X288" s="31"/>
      <c r="Y288" s="31"/>
      <c r="Z288" s="31"/>
      <c r="AA288" s="31"/>
      <c r="AB288" s="31"/>
      <c r="AC288" s="31"/>
      <c r="AD288" s="31"/>
      <c r="AE288" s="31"/>
      <c r="AR288" s="151" t="s">
        <v>112</v>
      </c>
      <c r="AT288" s="151" t="s">
        <v>108</v>
      </c>
      <c r="AU288" s="151" t="s">
        <v>79</v>
      </c>
      <c r="AY288" s="16" t="s">
        <v>105</v>
      </c>
      <c r="BE288" s="152">
        <f>IF(N288="základní",J288,0)</f>
        <v>0</v>
      </c>
      <c r="BF288" s="152">
        <f>IF(N288="snížená",J288,0)</f>
        <v>0</v>
      </c>
      <c r="BG288" s="152">
        <f>IF(N288="zákl. přenesená",J288,0)</f>
        <v>0</v>
      </c>
      <c r="BH288" s="152">
        <f>IF(N288="sníž. přenesená",J288,0)</f>
        <v>0</v>
      </c>
      <c r="BI288" s="152">
        <f>IF(N288="nulová",J288,0)</f>
        <v>0</v>
      </c>
      <c r="BJ288" s="16" t="s">
        <v>77</v>
      </c>
      <c r="BK288" s="152">
        <f>ROUND(I288*H288,2)</f>
        <v>0</v>
      </c>
      <c r="BL288" s="16" t="s">
        <v>112</v>
      </c>
      <c r="BM288" s="151" t="s">
        <v>449</v>
      </c>
    </row>
    <row r="289" spans="1:65" s="2" customFormat="1" ht="48.75">
      <c r="A289" s="31"/>
      <c r="B289" s="32"/>
      <c r="C289" s="31"/>
      <c r="D289" s="153" t="s">
        <v>114</v>
      </c>
      <c r="E289" s="31"/>
      <c r="F289" s="154" t="s">
        <v>439</v>
      </c>
      <c r="G289" s="31"/>
      <c r="H289" s="31"/>
      <c r="I289" s="155"/>
      <c r="J289" s="31"/>
      <c r="K289" s="31"/>
      <c r="L289" s="32"/>
      <c r="M289" s="156"/>
      <c r="N289" s="157"/>
      <c r="O289" s="57"/>
      <c r="P289" s="57"/>
      <c r="Q289" s="57"/>
      <c r="R289" s="57"/>
      <c r="S289" s="57"/>
      <c r="T289" s="58"/>
      <c r="U289" s="31"/>
      <c r="V289" s="31"/>
      <c r="W289" s="31"/>
      <c r="X289" s="31"/>
      <c r="Y289" s="31"/>
      <c r="Z289" s="31"/>
      <c r="AA289" s="31"/>
      <c r="AB289" s="31"/>
      <c r="AC289" s="31"/>
      <c r="AD289" s="31"/>
      <c r="AE289" s="31"/>
      <c r="AT289" s="16" t="s">
        <v>114</v>
      </c>
      <c r="AU289" s="16" t="s">
        <v>79</v>
      </c>
    </row>
    <row r="290" spans="1:65" s="13" customFormat="1" ht="11.25">
      <c r="B290" s="158"/>
      <c r="D290" s="153" t="s">
        <v>116</v>
      </c>
      <c r="E290" s="159" t="s">
        <v>1</v>
      </c>
      <c r="F290" s="160" t="s">
        <v>450</v>
      </c>
      <c r="H290" s="161">
        <v>320.39999999999998</v>
      </c>
      <c r="I290" s="162"/>
      <c r="L290" s="158"/>
      <c r="M290" s="163"/>
      <c r="N290" s="164"/>
      <c r="O290" s="164"/>
      <c r="P290" s="164"/>
      <c r="Q290" s="164"/>
      <c r="R290" s="164"/>
      <c r="S290" s="164"/>
      <c r="T290" s="165"/>
      <c r="AT290" s="159" t="s">
        <v>116</v>
      </c>
      <c r="AU290" s="159" t="s">
        <v>79</v>
      </c>
      <c r="AV290" s="13" t="s">
        <v>79</v>
      </c>
      <c r="AW290" s="13" t="s">
        <v>29</v>
      </c>
      <c r="AX290" s="13" t="s">
        <v>77</v>
      </c>
      <c r="AY290" s="159" t="s">
        <v>105</v>
      </c>
    </row>
    <row r="291" spans="1:65" s="2" customFormat="1" ht="24.2" customHeight="1">
      <c r="A291" s="31"/>
      <c r="B291" s="138"/>
      <c r="C291" s="139" t="s">
        <v>451</v>
      </c>
      <c r="D291" s="139" t="s">
        <v>108</v>
      </c>
      <c r="E291" s="140" t="s">
        <v>452</v>
      </c>
      <c r="F291" s="141" t="s">
        <v>453</v>
      </c>
      <c r="G291" s="142" t="s">
        <v>348</v>
      </c>
      <c r="H291" s="143">
        <v>160.19999999999999</v>
      </c>
      <c r="I291" s="144"/>
      <c r="J291" s="145">
        <f>ROUND(I291*H291,2)</f>
        <v>0</v>
      </c>
      <c r="K291" s="146"/>
      <c r="L291" s="32"/>
      <c r="M291" s="147" t="s">
        <v>1</v>
      </c>
      <c r="N291" s="148" t="s">
        <v>37</v>
      </c>
      <c r="O291" s="57"/>
      <c r="P291" s="149">
        <f>O291*H291</f>
        <v>0</v>
      </c>
      <c r="Q291" s="149">
        <v>0</v>
      </c>
      <c r="R291" s="149">
        <f>Q291*H291</f>
        <v>0</v>
      </c>
      <c r="S291" s="149">
        <v>0</v>
      </c>
      <c r="T291" s="150">
        <f>S291*H291</f>
        <v>0</v>
      </c>
      <c r="U291" s="31"/>
      <c r="V291" s="31"/>
      <c r="W291" s="31"/>
      <c r="X291" s="31"/>
      <c r="Y291" s="31"/>
      <c r="Z291" s="31"/>
      <c r="AA291" s="31"/>
      <c r="AB291" s="31"/>
      <c r="AC291" s="31"/>
      <c r="AD291" s="31"/>
      <c r="AE291" s="31"/>
      <c r="AR291" s="151" t="s">
        <v>112</v>
      </c>
      <c r="AT291" s="151" t="s">
        <v>108</v>
      </c>
      <c r="AU291" s="151" t="s">
        <v>79</v>
      </c>
      <c r="AY291" s="16" t="s">
        <v>105</v>
      </c>
      <c r="BE291" s="152">
        <f>IF(N291="základní",J291,0)</f>
        <v>0</v>
      </c>
      <c r="BF291" s="152">
        <f>IF(N291="snížená",J291,0)</f>
        <v>0</v>
      </c>
      <c r="BG291" s="152">
        <f>IF(N291="zákl. přenesená",J291,0)</f>
        <v>0</v>
      </c>
      <c r="BH291" s="152">
        <f>IF(N291="sníž. přenesená",J291,0)</f>
        <v>0</v>
      </c>
      <c r="BI291" s="152">
        <f>IF(N291="nulová",J291,0)</f>
        <v>0</v>
      </c>
      <c r="BJ291" s="16" t="s">
        <v>77</v>
      </c>
      <c r="BK291" s="152">
        <f>ROUND(I291*H291,2)</f>
        <v>0</v>
      </c>
      <c r="BL291" s="16" t="s">
        <v>112</v>
      </c>
      <c r="BM291" s="151" t="s">
        <v>454</v>
      </c>
    </row>
    <row r="292" spans="1:65" s="2" customFormat="1" ht="48.75">
      <c r="A292" s="31"/>
      <c r="B292" s="32"/>
      <c r="C292" s="31"/>
      <c r="D292" s="153" t="s">
        <v>114</v>
      </c>
      <c r="E292" s="31"/>
      <c r="F292" s="154" t="s">
        <v>455</v>
      </c>
      <c r="G292" s="31"/>
      <c r="H292" s="31"/>
      <c r="I292" s="155"/>
      <c r="J292" s="31"/>
      <c r="K292" s="31"/>
      <c r="L292" s="32"/>
      <c r="M292" s="156"/>
      <c r="N292" s="157"/>
      <c r="O292" s="57"/>
      <c r="P292" s="57"/>
      <c r="Q292" s="57"/>
      <c r="R292" s="57"/>
      <c r="S292" s="57"/>
      <c r="T292" s="58"/>
      <c r="U292" s="31"/>
      <c r="V292" s="31"/>
      <c r="W292" s="31"/>
      <c r="X292" s="31"/>
      <c r="Y292" s="31"/>
      <c r="Z292" s="31"/>
      <c r="AA292" s="31"/>
      <c r="AB292" s="31"/>
      <c r="AC292" s="31"/>
      <c r="AD292" s="31"/>
      <c r="AE292" s="31"/>
      <c r="AT292" s="16" t="s">
        <v>114</v>
      </c>
      <c r="AU292" s="16" t="s">
        <v>79</v>
      </c>
    </row>
    <row r="293" spans="1:65" s="13" customFormat="1" ht="11.25">
      <c r="B293" s="158"/>
      <c r="D293" s="153" t="s">
        <v>116</v>
      </c>
      <c r="E293" s="159" t="s">
        <v>1</v>
      </c>
      <c r="F293" s="160" t="s">
        <v>456</v>
      </c>
      <c r="H293" s="161">
        <v>160.19999999999999</v>
      </c>
      <c r="I293" s="162"/>
      <c r="L293" s="158"/>
      <c r="M293" s="163"/>
      <c r="N293" s="164"/>
      <c r="O293" s="164"/>
      <c r="P293" s="164"/>
      <c r="Q293" s="164"/>
      <c r="R293" s="164"/>
      <c r="S293" s="164"/>
      <c r="T293" s="165"/>
      <c r="AT293" s="159" t="s">
        <v>116</v>
      </c>
      <c r="AU293" s="159" t="s">
        <v>79</v>
      </c>
      <c r="AV293" s="13" t="s">
        <v>79</v>
      </c>
      <c r="AW293" s="13" t="s">
        <v>29</v>
      </c>
      <c r="AX293" s="13" t="s">
        <v>77</v>
      </c>
      <c r="AY293" s="159" t="s">
        <v>105</v>
      </c>
    </row>
    <row r="294" spans="1:65" s="2" customFormat="1" ht="24.2" customHeight="1">
      <c r="A294" s="31"/>
      <c r="B294" s="138"/>
      <c r="C294" s="139" t="s">
        <v>457</v>
      </c>
      <c r="D294" s="139" t="s">
        <v>108</v>
      </c>
      <c r="E294" s="140" t="s">
        <v>458</v>
      </c>
      <c r="F294" s="141" t="s">
        <v>459</v>
      </c>
      <c r="G294" s="142" t="s">
        <v>151</v>
      </c>
      <c r="H294" s="143">
        <v>45</v>
      </c>
      <c r="I294" s="144"/>
      <c r="J294" s="145">
        <f>ROUND(I294*H294,2)</f>
        <v>0</v>
      </c>
      <c r="K294" s="146"/>
      <c r="L294" s="32"/>
      <c r="M294" s="147" t="s">
        <v>1</v>
      </c>
      <c r="N294" s="148" t="s">
        <v>37</v>
      </c>
      <c r="O294" s="57"/>
      <c r="P294" s="149">
        <f>O294*H294</f>
        <v>0</v>
      </c>
      <c r="Q294" s="149">
        <v>0</v>
      </c>
      <c r="R294" s="149">
        <f>Q294*H294</f>
        <v>0</v>
      </c>
      <c r="S294" s="149">
        <v>0</v>
      </c>
      <c r="T294" s="150">
        <f>S294*H294</f>
        <v>0</v>
      </c>
      <c r="U294" s="31"/>
      <c r="V294" s="31"/>
      <c r="W294" s="31"/>
      <c r="X294" s="31"/>
      <c r="Y294" s="31"/>
      <c r="Z294" s="31"/>
      <c r="AA294" s="31"/>
      <c r="AB294" s="31"/>
      <c r="AC294" s="31"/>
      <c r="AD294" s="31"/>
      <c r="AE294" s="31"/>
      <c r="AR294" s="151" t="s">
        <v>112</v>
      </c>
      <c r="AT294" s="151" t="s">
        <v>108</v>
      </c>
      <c r="AU294" s="151" t="s">
        <v>79</v>
      </c>
      <c r="AY294" s="16" t="s">
        <v>105</v>
      </c>
      <c r="BE294" s="152">
        <f>IF(N294="základní",J294,0)</f>
        <v>0</v>
      </c>
      <c r="BF294" s="152">
        <f>IF(N294="snížená",J294,0)</f>
        <v>0</v>
      </c>
      <c r="BG294" s="152">
        <f>IF(N294="zákl. přenesená",J294,0)</f>
        <v>0</v>
      </c>
      <c r="BH294" s="152">
        <f>IF(N294="sníž. přenesená",J294,0)</f>
        <v>0</v>
      </c>
      <c r="BI294" s="152">
        <f>IF(N294="nulová",J294,0)</f>
        <v>0</v>
      </c>
      <c r="BJ294" s="16" t="s">
        <v>77</v>
      </c>
      <c r="BK294" s="152">
        <f>ROUND(I294*H294,2)</f>
        <v>0</v>
      </c>
      <c r="BL294" s="16" t="s">
        <v>112</v>
      </c>
      <c r="BM294" s="151" t="s">
        <v>460</v>
      </c>
    </row>
    <row r="295" spans="1:65" s="2" customFormat="1" ht="39">
      <c r="A295" s="31"/>
      <c r="B295" s="32"/>
      <c r="C295" s="31"/>
      <c r="D295" s="153" t="s">
        <v>114</v>
      </c>
      <c r="E295" s="31"/>
      <c r="F295" s="154" t="s">
        <v>461</v>
      </c>
      <c r="G295" s="31"/>
      <c r="H295" s="31"/>
      <c r="I295" s="155"/>
      <c r="J295" s="31"/>
      <c r="K295" s="31"/>
      <c r="L295" s="32"/>
      <c r="M295" s="156"/>
      <c r="N295" s="157"/>
      <c r="O295" s="57"/>
      <c r="P295" s="57"/>
      <c r="Q295" s="57"/>
      <c r="R295" s="57"/>
      <c r="S295" s="57"/>
      <c r="T295" s="58"/>
      <c r="U295" s="31"/>
      <c r="V295" s="31"/>
      <c r="W295" s="31"/>
      <c r="X295" s="31"/>
      <c r="Y295" s="31"/>
      <c r="Z295" s="31"/>
      <c r="AA295" s="31"/>
      <c r="AB295" s="31"/>
      <c r="AC295" s="31"/>
      <c r="AD295" s="31"/>
      <c r="AE295" s="31"/>
      <c r="AT295" s="16" t="s">
        <v>114</v>
      </c>
      <c r="AU295" s="16" t="s">
        <v>79</v>
      </c>
    </row>
    <row r="296" spans="1:65" s="2" customFormat="1" ht="14.45" customHeight="1">
      <c r="A296" s="31"/>
      <c r="B296" s="138"/>
      <c r="C296" s="166" t="s">
        <v>462</v>
      </c>
      <c r="D296" s="166" t="s">
        <v>129</v>
      </c>
      <c r="E296" s="167" t="s">
        <v>463</v>
      </c>
      <c r="F296" s="168" t="s">
        <v>464</v>
      </c>
      <c r="G296" s="169" t="s">
        <v>132</v>
      </c>
      <c r="H296" s="170">
        <v>4.05</v>
      </c>
      <c r="I296" s="171"/>
      <c r="J296" s="172">
        <f>ROUND(I296*H296,2)</f>
        <v>0</v>
      </c>
      <c r="K296" s="173"/>
      <c r="L296" s="174"/>
      <c r="M296" s="175" t="s">
        <v>1</v>
      </c>
      <c r="N296" s="176" t="s">
        <v>37</v>
      </c>
      <c r="O296" s="57"/>
      <c r="P296" s="149">
        <f>O296*H296</f>
        <v>0</v>
      </c>
      <c r="Q296" s="149">
        <v>1</v>
      </c>
      <c r="R296" s="149">
        <f>Q296*H296</f>
        <v>4.05</v>
      </c>
      <c r="S296" s="149">
        <v>0</v>
      </c>
      <c r="T296" s="150">
        <f>S296*H296</f>
        <v>0</v>
      </c>
      <c r="U296" s="31"/>
      <c r="V296" s="31"/>
      <c r="W296" s="31"/>
      <c r="X296" s="31"/>
      <c r="Y296" s="31"/>
      <c r="Z296" s="31"/>
      <c r="AA296" s="31"/>
      <c r="AB296" s="31"/>
      <c r="AC296" s="31"/>
      <c r="AD296" s="31"/>
      <c r="AE296" s="31"/>
      <c r="AR296" s="151" t="s">
        <v>133</v>
      </c>
      <c r="AT296" s="151" t="s">
        <v>129</v>
      </c>
      <c r="AU296" s="151" t="s">
        <v>79</v>
      </c>
      <c r="AY296" s="16" t="s">
        <v>105</v>
      </c>
      <c r="BE296" s="152">
        <f>IF(N296="základní",J296,0)</f>
        <v>0</v>
      </c>
      <c r="BF296" s="152">
        <f>IF(N296="snížená",J296,0)</f>
        <v>0</v>
      </c>
      <c r="BG296" s="152">
        <f>IF(N296="zákl. přenesená",J296,0)</f>
        <v>0</v>
      </c>
      <c r="BH296" s="152">
        <f>IF(N296="sníž. přenesená",J296,0)</f>
        <v>0</v>
      </c>
      <c r="BI296" s="152">
        <f>IF(N296="nulová",J296,0)</f>
        <v>0</v>
      </c>
      <c r="BJ296" s="16" t="s">
        <v>77</v>
      </c>
      <c r="BK296" s="152">
        <f>ROUND(I296*H296,2)</f>
        <v>0</v>
      </c>
      <c r="BL296" s="16" t="s">
        <v>112</v>
      </c>
      <c r="BM296" s="151" t="s">
        <v>465</v>
      </c>
    </row>
    <row r="297" spans="1:65" s="2" customFormat="1" ht="11.25">
      <c r="A297" s="31"/>
      <c r="B297" s="32"/>
      <c r="C297" s="31"/>
      <c r="D297" s="153" t="s">
        <v>114</v>
      </c>
      <c r="E297" s="31"/>
      <c r="F297" s="154" t="s">
        <v>464</v>
      </c>
      <c r="G297" s="31"/>
      <c r="H297" s="31"/>
      <c r="I297" s="155"/>
      <c r="J297" s="31"/>
      <c r="K297" s="31"/>
      <c r="L297" s="32"/>
      <c r="M297" s="156"/>
      <c r="N297" s="157"/>
      <c r="O297" s="57"/>
      <c r="P297" s="57"/>
      <c r="Q297" s="57"/>
      <c r="R297" s="57"/>
      <c r="S297" s="57"/>
      <c r="T297" s="58"/>
      <c r="U297" s="31"/>
      <c r="V297" s="31"/>
      <c r="W297" s="31"/>
      <c r="X297" s="31"/>
      <c r="Y297" s="31"/>
      <c r="Z297" s="31"/>
      <c r="AA297" s="31"/>
      <c r="AB297" s="31"/>
      <c r="AC297" s="31"/>
      <c r="AD297" s="31"/>
      <c r="AE297" s="31"/>
      <c r="AT297" s="16" t="s">
        <v>114</v>
      </c>
      <c r="AU297" s="16" t="s">
        <v>79</v>
      </c>
    </row>
    <row r="298" spans="1:65" s="13" customFormat="1" ht="11.25">
      <c r="B298" s="158"/>
      <c r="D298" s="153" t="s">
        <v>116</v>
      </c>
      <c r="E298" s="159" t="s">
        <v>1</v>
      </c>
      <c r="F298" s="160" t="s">
        <v>466</v>
      </c>
      <c r="H298" s="161">
        <v>4.05</v>
      </c>
      <c r="I298" s="162"/>
      <c r="L298" s="158"/>
      <c r="M298" s="163"/>
      <c r="N298" s="164"/>
      <c r="O298" s="164"/>
      <c r="P298" s="164"/>
      <c r="Q298" s="164"/>
      <c r="R298" s="164"/>
      <c r="S298" s="164"/>
      <c r="T298" s="165"/>
      <c r="AT298" s="159" t="s">
        <v>116</v>
      </c>
      <c r="AU298" s="159" t="s">
        <v>79</v>
      </c>
      <c r="AV298" s="13" t="s">
        <v>79</v>
      </c>
      <c r="AW298" s="13" t="s">
        <v>29</v>
      </c>
      <c r="AX298" s="13" t="s">
        <v>77</v>
      </c>
      <c r="AY298" s="159" t="s">
        <v>105</v>
      </c>
    </row>
    <row r="299" spans="1:65" s="2" customFormat="1" ht="14.45" customHeight="1">
      <c r="A299" s="31"/>
      <c r="B299" s="138"/>
      <c r="C299" s="139" t="s">
        <v>467</v>
      </c>
      <c r="D299" s="139" t="s">
        <v>108</v>
      </c>
      <c r="E299" s="140" t="s">
        <v>468</v>
      </c>
      <c r="F299" s="141" t="s">
        <v>469</v>
      </c>
      <c r="G299" s="142" t="s">
        <v>132</v>
      </c>
      <c r="H299" s="143">
        <v>42.14</v>
      </c>
      <c r="I299" s="144"/>
      <c r="J299" s="145">
        <f>ROUND(I299*H299,2)</f>
        <v>0</v>
      </c>
      <c r="K299" s="146"/>
      <c r="L299" s="32"/>
      <c r="M299" s="147" t="s">
        <v>1</v>
      </c>
      <c r="N299" s="148" t="s">
        <v>37</v>
      </c>
      <c r="O299" s="57"/>
      <c r="P299" s="149">
        <f>O299*H299</f>
        <v>0</v>
      </c>
      <c r="Q299" s="149">
        <v>0</v>
      </c>
      <c r="R299" s="149">
        <f>Q299*H299</f>
        <v>0</v>
      </c>
      <c r="S299" s="149">
        <v>0</v>
      </c>
      <c r="T299" s="150">
        <f>S299*H299</f>
        <v>0</v>
      </c>
      <c r="U299" s="31"/>
      <c r="V299" s="31"/>
      <c r="W299" s="31"/>
      <c r="X299" s="31"/>
      <c r="Y299" s="31"/>
      <c r="Z299" s="31"/>
      <c r="AA299" s="31"/>
      <c r="AB299" s="31"/>
      <c r="AC299" s="31"/>
      <c r="AD299" s="31"/>
      <c r="AE299" s="31"/>
      <c r="AR299" s="151" t="s">
        <v>112</v>
      </c>
      <c r="AT299" s="151" t="s">
        <v>108</v>
      </c>
      <c r="AU299" s="151" t="s">
        <v>79</v>
      </c>
      <c r="AY299" s="16" t="s">
        <v>105</v>
      </c>
      <c r="BE299" s="152">
        <f>IF(N299="základní",J299,0)</f>
        <v>0</v>
      </c>
      <c r="BF299" s="152">
        <f>IF(N299="snížená",J299,0)</f>
        <v>0</v>
      </c>
      <c r="BG299" s="152">
        <f>IF(N299="zákl. přenesená",J299,0)</f>
        <v>0</v>
      </c>
      <c r="BH299" s="152">
        <f>IF(N299="sníž. přenesená",J299,0)</f>
        <v>0</v>
      </c>
      <c r="BI299" s="152">
        <f>IF(N299="nulová",J299,0)</f>
        <v>0</v>
      </c>
      <c r="BJ299" s="16" t="s">
        <v>77</v>
      </c>
      <c r="BK299" s="152">
        <f>ROUND(I299*H299,2)</f>
        <v>0</v>
      </c>
      <c r="BL299" s="16" t="s">
        <v>112</v>
      </c>
      <c r="BM299" s="151" t="s">
        <v>470</v>
      </c>
    </row>
    <row r="300" spans="1:65" s="2" customFormat="1" ht="29.25">
      <c r="A300" s="31"/>
      <c r="B300" s="32"/>
      <c r="C300" s="31"/>
      <c r="D300" s="153" t="s">
        <v>114</v>
      </c>
      <c r="E300" s="31"/>
      <c r="F300" s="154" t="s">
        <v>471</v>
      </c>
      <c r="G300" s="31"/>
      <c r="H300" s="31"/>
      <c r="I300" s="155"/>
      <c r="J300" s="31"/>
      <c r="K300" s="31"/>
      <c r="L300" s="32"/>
      <c r="M300" s="156"/>
      <c r="N300" s="157"/>
      <c r="O300" s="57"/>
      <c r="P300" s="57"/>
      <c r="Q300" s="57"/>
      <c r="R300" s="57"/>
      <c r="S300" s="57"/>
      <c r="T300" s="58"/>
      <c r="U300" s="31"/>
      <c r="V300" s="31"/>
      <c r="W300" s="31"/>
      <c r="X300" s="31"/>
      <c r="Y300" s="31"/>
      <c r="Z300" s="31"/>
      <c r="AA300" s="31"/>
      <c r="AB300" s="31"/>
      <c r="AC300" s="31"/>
      <c r="AD300" s="31"/>
      <c r="AE300" s="31"/>
      <c r="AT300" s="16" t="s">
        <v>114</v>
      </c>
      <c r="AU300" s="16" t="s">
        <v>79</v>
      </c>
    </row>
    <row r="301" spans="1:65" s="13" customFormat="1" ht="11.25">
      <c r="B301" s="158"/>
      <c r="D301" s="153" t="s">
        <v>116</v>
      </c>
      <c r="E301" s="159" t="s">
        <v>1</v>
      </c>
      <c r="F301" s="160" t="s">
        <v>472</v>
      </c>
      <c r="H301" s="161">
        <v>42.14</v>
      </c>
      <c r="I301" s="162"/>
      <c r="L301" s="158"/>
      <c r="M301" s="163"/>
      <c r="N301" s="164"/>
      <c r="O301" s="164"/>
      <c r="P301" s="164"/>
      <c r="Q301" s="164"/>
      <c r="R301" s="164"/>
      <c r="S301" s="164"/>
      <c r="T301" s="165"/>
      <c r="AT301" s="159" t="s">
        <v>116</v>
      </c>
      <c r="AU301" s="159" t="s">
        <v>79</v>
      </c>
      <c r="AV301" s="13" t="s">
        <v>79</v>
      </c>
      <c r="AW301" s="13" t="s">
        <v>29</v>
      </c>
      <c r="AX301" s="13" t="s">
        <v>77</v>
      </c>
      <c r="AY301" s="159" t="s">
        <v>105</v>
      </c>
    </row>
    <row r="302" spans="1:65" s="2" customFormat="1" ht="14.45" customHeight="1">
      <c r="A302" s="31"/>
      <c r="B302" s="138"/>
      <c r="C302" s="139" t="s">
        <v>473</v>
      </c>
      <c r="D302" s="139" t="s">
        <v>108</v>
      </c>
      <c r="E302" s="140" t="s">
        <v>474</v>
      </c>
      <c r="F302" s="141" t="s">
        <v>475</v>
      </c>
      <c r="G302" s="142" t="s">
        <v>132</v>
      </c>
      <c r="H302" s="143">
        <v>333</v>
      </c>
      <c r="I302" s="144"/>
      <c r="J302" s="145">
        <f>ROUND(I302*H302,2)</f>
        <v>0</v>
      </c>
      <c r="K302" s="146"/>
      <c r="L302" s="32"/>
      <c r="M302" s="147" t="s">
        <v>1</v>
      </c>
      <c r="N302" s="148" t="s">
        <v>37</v>
      </c>
      <c r="O302" s="57"/>
      <c r="P302" s="149">
        <f>O302*H302</f>
        <v>0</v>
      </c>
      <c r="Q302" s="149">
        <v>0</v>
      </c>
      <c r="R302" s="149">
        <f>Q302*H302</f>
        <v>0</v>
      </c>
      <c r="S302" s="149">
        <v>0</v>
      </c>
      <c r="T302" s="150">
        <f>S302*H302</f>
        <v>0</v>
      </c>
      <c r="U302" s="31"/>
      <c r="V302" s="31"/>
      <c r="W302" s="31"/>
      <c r="X302" s="31"/>
      <c r="Y302" s="31"/>
      <c r="Z302" s="31"/>
      <c r="AA302" s="31"/>
      <c r="AB302" s="31"/>
      <c r="AC302" s="31"/>
      <c r="AD302" s="31"/>
      <c r="AE302" s="31"/>
      <c r="AR302" s="151" t="s">
        <v>112</v>
      </c>
      <c r="AT302" s="151" t="s">
        <v>108</v>
      </c>
      <c r="AU302" s="151" t="s">
        <v>79</v>
      </c>
      <c r="AY302" s="16" t="s">
        <v>105</v>
      </c>
      <c r="BE302" s="152">
        <f>IF(N302="základní",J302,0)</f>
        <v>0</v>
      </c>
      <c r="BF302" s="152">
        <f>IF(N302="snížená",J302,0)</f>
        <v>0</v>
      </c>
      <c r="BG302" s="152">
        <f>IF(N302="zákl. přenesená",J302,0)</f>
        <v>0</v>
      </c>
      <c r="BH302" s="152">
        <f>IF(N302="sníž. přenesená",J302,0)</f>
        <v>0</v>
      </c>
      <c r="BI302" s="152">
        <f>IF(N302="nulová",J302,0)</f>
        <v>0</v>
      </c>
      <c r="BJ302" s="16" t="s">
        <v>77</v>
      </c>
      <c r="BK302" s="152">
        <f>ROUND(I302*H302,2)</f>
        <v>0</v>
      </c>
      <c r="BL302" s="16" t="s">
        <v>112</v>
      </c>
      <c r="BM302" s="151" t="s">
        <v>476</v>
      </c>
    </row>
    <row r="303" spans="1:65" s="2" customFormat="1" ht="29.25">
      <c r="A303" s="31"/>
      <c r="B303" s="32"/>
      <c r="C303" s="31"/>
      <c r="D303" s="153" t="s">
        <v>114</v>
      </c>
      <c r="E303" s="31"/>
      <c r="F303" s="154" t="s">
        <v>477</v>
      </c>
      <c r="G303" s="31"/>
      <c r="H303" s="31"/>
      <c r="I303" s="155"/>
      <c r="J303" s="31"/>
      <c r="K303" s="31"/>
      <c r="L303" s="32"/>
      <c r="M303" s="156"/>
      <c r="N303" s="157"/>
      <c r="O303" s="57"/>
      <c r="P303" s="57"/>
      <c r="Q303" s="57"/>
      <c r="R303" s="57"/>
      <c r="S303" s="57"/>
      <c r="T303" s="58"/>
      <c r="U303" s="31"/>
      <c r="V303" s="31"/>
      <c r="W303" s="31"/>
      <c r="X303" s="31"/>
      <c r="Y303" s="31"/>
      <c r="Z303" s="31"/>
      <c r="AA303" s="31"/>
      <c r="AB303" s="31"/>
      <c r="AC303" s="31"/>
      <c r="AD303" s="31"/>
      <c r="AE303" s="31"/>
      <c r="AT303" s="16" t="s">
        <v>114</v>
      </c>
      <c r="AU303" s="16" t="s">
        <v>79</v>
      </c>
    </row>
    <row r="304" spans="1:65" s="13" customFormat="1" ht="11.25">
      <c r="B304" s="158"/>
      <c r="D304" s="153" t="s">
        <v>116</v>
      </c>
      <c r="E304" s="159" t="s">
        <v>1</v>
      </c>
      <c r="F304" s="160" t="s">
        <v>478</v>
      </c>
      <c r="H304" s="161">
        <v>333</v>
      </c>
      <c r="I304" s="162"/>
      <c r="L304" s="158"/>
      <c r="M304" s="163"/>
      <c r="N304" s="164"/>
      <c r="O304" s="164"/>
      <c r="P304" s="164"/>
      <c r="Q304" s="164"/>
      <c r="R304" s="164"/>
      <c r="S304" s="164"/>
      <c r="T304" s="165"/>
      <c r="AT304" s="159" t="s">
        <v>116</v>
      </c>
      <c r="AU304" s="159" t="s">
        <v>79</v>
      </c>
      <c r="AV304" s="13" t="s">
        <v>79</v>
      </c>
      <c r="AW304" s="13" t="s">
        <v>29</v>
      </c>
      <c r="AX304" s="13" t="s">
        <v>77</v>
      </c>
      <c r="AY304" s="159" t="s">
        <v>105</v>
      </c>
    </row>
    <row r="305" spans="1:65" s="12" customFormat="1" ht="25.9" customHeight="1">
      <c r="B305" s="125"/>
      <c r="D305" s="126" t="s">
        <v>71</v>
      </c>
      <c r="E305" s="127" t="s">
        <v>479</v>
      </c>
      <c r="F305" s="127" t="s">
        <v>480</v>
      </c>
      <c r="I305" s="128"/>
      <c r="J305" s="129">
        <f>BK305</f>
        <v>0</v>
      </c>
      <c r="L305" s="125"/>
      <c r="M305" s="130"/>
      <c r="N305" s="131"/>
      <c r="O305" s="131"/>
      <c r="P305" s="132">
        <f>SUM(P306:P342)</f>
        <v>0</v>
      </c>
      <c r="Q305" s="131"/>
      <c r="R305" s="132">
        <f>SUM(R306:R342)</f>
        <v>0</v>
      </c>
      <c r="S305" s="131"/>
      <c r="T305" s="133">
        <f>SUM(T306:T342)</f>
        <v>0</v>
      </c>
      <c r="AR305" s="126" t="s">
        <v>112</v>
      </c>
      <c r="AT305" s="134" t="s">
        <v>71</v>
      </c>
      <c r="AU305" s="134" t="s">
        <v>72</v>
      </c>
      <c r="AY305" s="126" t="s">
        <v>105</v>
      </c>
      <c r="BK305" s="135">
        <f>SUM(BK306:BK342)</f>
        <v>0</v>
      </c>
    </row>
    <row r="306" spans="1:65" s="2" customFormat="1" ht="24.2" customHeight="1">
      <c r="A306" s="31"/>
      <c r="B306" s="138"/>
      <c r="C306" s="166" t="s">
        <v>481</v>
      </c>
      <c r="D306" s="166" t="s">
        <v>129</v>
      </c>
      <c r="E306" s="167" t="s">
        <v>482</v>
      </c>
      <c r="F306" s="168" t="s">
        <v>483</v>
      </c>
      <c r="G306" s="169" t="s">
        <v>138</v>
      </c>
      <c r="H306" s="170">
        <v>8</v>
      </c>
      <c r="I306" s="171"/>
      <c r="J306" s="172">
        <f>ROUND(I306*H306,2)</f>
        <v>0</v>
      </c>
      <c r="K306" s="173"/>
      <c r="L306" s="174"/>
      <c r="M306" s="175" t="s">
        <v>1</v>
      </c>
      <c r="N306" s="176" t="s">
        <v>37</v>
      </c>
      <c r="O306" s="57"/>
      <c r="P306" s="149">
        <f>O306*H306</f>
        <v>0</v>
      </c>
      <c r="Q306" s="149">
        <v>0</v>
      </c>
      <c r="R306" s="149">
        <f>Q306*H306</f>
        <v>0</v>
      </c>
      <c r="S306" s="149">
        <v>0</v>
      </c>
      <c r="T306" s="150">
        <f>S306*H306</f>
        <v>0</v>
      </c>
      <c r="U306" s="31"/>
      <c r="V306" s="31"/>
      <c r="W306" s="31"/>
      <c r="X306" s="31"/>
      <c r="Y306" s="31"/>
      <c r="Z306" s="31"/>
      <c r="AA306" s="31"/>
      <c r="AB306" s="31"/>
      <c r="AC306" s="31"/>
      <c r="AD306" s="31"/>
      <c r="AE306" s="31"/>
      <c r="AR306" s="151" t="s">
        <v>484</v>
      </c>
      <c r="AT306" s="151" t="s">
        <v>129</v>
      </c>
      <c r="AU306" s="151" t="s">
        <v>77</v>
      </c>
      <c r="AY306" s="16" t="s">
        <v>105</v>
      </c>
      <c r="BE306" s="152">
        <f>IF(N306="základní",J306,0)</f>
        <v>0</v>
      </c>
      <c r="BF306" s="152">
        <f>IF(N306="snížená",J306,0)</f>
        <v>0</v>
      </c>
      <c r="BG306" s="152">
        <f>IF(N306="zákl. přenesená",J306,0)</f>
        <v>0</v>
      </c>
      <c r="BH306" s="152">
        <f>IF(N306="sníž. přenesená",J306,0)</f>
        <v>0</v>
      </c>
      <c r="BI306" s="152">
        <f>IF(N306="nulová",J306,0)</f>
        <v>0</v>
      </c>
      <c r="BJ306" s="16" t="s">
        <v>77</v>
      </c>
      <c r="BK306" s="152">
        <f>ROUND(I306*H306,2)</f>
        <v>0</v>
      </c>
      <c r="BL306" s="16" t="s">
        <v>484</v>
      </c>
      <c r="BM306" s="151" t="s">
        <v>485</v>
      </c>
    </row>
    <row r="307" spans="1:65" s="2" customFormat="1" ht="11.25">
      <c r="A307" s="31"/>
      <c r="B307" s="32"/>
      <c r="C307" s="31"/>
      <c r="D307" s="153" t="s">
        <v>114</v>
      </c>
      <c r="E307" s="31"/>
      <c r="F307" s="154" t="s">
        <v>483</v>
      </c>
      <c r="G307" s="31"/>
      <c r="H307" s="31"/>
      <c r="I307" s="155"/>
      <c r="J307" s="31"/>
      <c r="K307" s="31"/>
      <c r="L307" s="32"/>
      <c r="M307" s="156"/>
      <c r="N307" s="157"/>
      <c r="O307" s="57"/>
      <c r="P307" s="57"/>
      <c r="Q307" s="57"/>
      <c r="R307" s="57"/>
      <c r="S307" s="57"/>
      <c r="T307" s="58"/>
      <c r="U307" s="31"/>
      <c r="V307" s="31"/>
      <c r="W307" s="31"/>
      <c r="X307" s="31"/>
      <c r="Y307" s="31"/>
      <c r="Z307" s="31"/>
      <c r="AA307" s="31"/>
      <c r="AB307" s="31"/>
      <c r="AC307" s="31"/>
      <c r="AD307" s="31"/>
      <c r="AE307" s="31"/>
      <c r="AT307" s="16" t="s">
        <v>114</v>
      </c>
      <c r="AU307" s="16" t="s">
        <v>77</v>
      </c>
    </row>
    <row r="308" spans="1:65" s="2" customFormat="1" ht="24.2" customHeight="1">
      <c r="A308" s="31"/>
      <c r="B308" s="138"/>
      <c r="C308" s="166" t="s">
        <v>486</v>
      </c>
      <c r="D308" s="166" t="s">
        <v>129</v>
      </c>
      <c r="E308" s="167" t="s">
        <v>487</v>
      </c>
      <c r="F308" s="168" t="s">
        <v>488</v>
      </c>
      <c r="G308" s="169" t="s">
        <v>138</v>
      </c>
      <c r="H308" s="170">
        <v>8</v>
      </c>
      <c r="I308" s="171"/>
      <c r="J308" s="172">
        <f>ROUND(I308*H308,2)</f>
        <v>0</v>
      </c>
      <c r="K308" s="173"/>
      <c r="L308" s="174"/>
      <c r="M308" s="175" t="s">
        <v>1</v>
      </c>
      <c r="N308" s="176" t="s">
        <v>37</v>
      </c>
      <c r="O308" s="57"/>
      <c r="P308" s="149">
        <f>O308*H308</f>
        <v>0</v>
      </c>
      <c r="Q308" s="149">
        <v>0</v>
      </c>
      <c r="R308" s="149">
        <f>Q308*H308</f>
        <v>0</v>
      </c>
      <c r="S308" s="149">
        <v>0</v>
      </c>
      <c r="T308" s="150">
        <f>S308*H308</f>
        <v>0</v>
      </c>
      <c r="U308" s="31"/>
      <c r="V308" s="31"/>
      <c r="W308" s="31"/>
      <c r="X308" s="31"/>
      <c r="Y308" s="31"/>
      <c r="Z308" s="31"/>
      <c r="AA308" s="31"/>
      <c r="AB308" s="31"/>
      <c r="AC308" s="31"/>
      <c r="AD308" s="31"/>
      <c r="AE308" s="31"/>
      <c r="AR308" s="151" t="s">
        <v>484</v>
      </c>
      <c r="AT308" s="151" t="s">
        <v>129</v>
      </c>
      <c r="AU308" s="151" t="s">
        <v>77</v>
      </c>
      <c r="AY308" s="16" t="s">
        <v>105</v>
      </c>
      <c r="BE308" s="152">
        <f>IF(N308="základní",J308,0)</f>
        <v>0</v>
      </c>
      <c r="BF308" s="152">
        <f>IF(N308="snížená",J308,0)</f>
        <v>0</v>
      </c>
      <c r="BG308" s="152">
        <f>IF(N308="zákl. přenesená",J308,0)</f>
        <v>0</v>
      </c>
      <c r="BH308" s="152">
        <f>IF(N308="sníž. přenesená",J308,0)</f>
        <v>0</v>
      </c>
      <c r="BI308" s="152">
        <f>IF(N308="nulová",J308,0)</f>
        <v>0</v>
      </c>
      <c r="BJ308" s="16" t="s">
        <v>77</v>
      </c>
      <c r="BK308" s="152">
        <f>ROUND(I308*H308,2)</f>
        <v>0</v>
      </c>
      <c r="BL308" s="16" t="s">
        <v>484</v>
      </c>
      <c r="BM308" s="151" t="s">
        <v>489</v>
      </c>
    </row>
    <row r="309" spans="1:65" s="2" customFormat="1" ht="11.25">
      <c r="A309" s="31"/>
      <c r="B309" s="32"/>
      <c r="C309" s="31"/>
      <c r="D309" s="153" t="s">
        <v>114</v>
      </c>
      <c r="E309" s="31"/>
      <c r="F309" s="154" t="s">
        <v>488</v>
      </c>
      <c r="G309" s="31"/>
      <c r="H309" s="31"/>
      <c r="I309" s="155"/>
      <c r="J309" s="31"/>
      <c r="K309" s="31"/>
      <c r="L309" s="32"/>
      <c r="M309" s="156"/>
      <c r="N309" s="157"/>
      <c r="O309" s="57"/>
      <c r="P309" s="57"/>
      <c r="Q309" s="57"/>
      <c r="R309" s="57"/>
      <c r="S309" s="57"/>
      <c r="T309" s="58"/>
      <c r="U309" s="31"/>
      <c r="V309" s="31"/>
      <c r="W309" s="31"/>
      <c r="X309" s="31"/>
      <c r="Y309" s="31"/>
      <c r="Z309" s="31"/>
      <c r="AA309" s="31"/>
      <c r="AB309" s="31"/>
      <c r="AC309" s="31"/>
      <c r="AD309" s="31"/>
      <c r="AE309" s="31"/>
      <c r="AT309" s="16" t="s">
        <v>114</v>
      </c>
      <c r="AU309" s="16" t="s">
        <v>77</v>
      </c>
    </row>
    <row r="310" spans="1:65" s="2" customFormat="1" ht="49.15" customHeight="1">
      <c r="A310" s="31"/>
      <c r="B310" s="138"/>
      <c r="C310" s="139" t="s">
        <v>490</v>
      </c>
      <c r="D310" s="139" t="s">
        <v>108</v>
      </c>
      <c r="E310" s="140" t="s">
        <v>491</v>
      </c>
      <c r="F310" s="141" t="s">
        <v>492</v>
      </c>
      <c r="G310" s="142" t="s">
        <v>132</v>
      </c>
      <c r="H310" s="143">
        <v>43</v>
      </c>
      <c r="I310" s="144"/>
      <c r="J310" s="145">
        <f>ROUND(I310*H310,2)</f>
        <v>0</v>
      </c>
      <c r="K310" s="146"/>
      <c r="L310" s="32"/>
      <c r="M310" s="147" t="s">
        <v>1</v>
      </c>
      <c r="N310" s="148" t="s">
        <v>37</v>
      </c>
      <c r="O310" s="57"/>
      <c r="P310" s="149">
        <f>O310*H310</f>
        <v>0</v>
      </c>
      <c r="Q310" s="149">
        <v>0</v>
      </c>
      <c r="R310" s="149">
        <f>Q310*H310</f>
        <v>0</v>
      </c>
      <c r="S310" s="149">
        <v>0</v>
      </c>
      <c r="T310" s="150">
        <f>S310*H310</f>
        <v>0</v>
      </c>
      <c r="U310" s="31"/>
      <c r="V310" s="31"/>
      <c r="W310" s="31"/>
      <c r="X310" s="31"/>
      <c r="Y310" s="31"/>
      <c r="Z310" s="31"/>
      <c r="AA310" s="31"/>
      <c r="AB310" s="31"/>
      <c r="AC310" s="31"/>
      <c r="AD310" s="31"/>
      <c r="AE310" s="31"/>
      <c r="AR310" s="151" t="s">
        <v>493</v>
      </c>
      <c r="AT310" s="151" t="s">
        <v>108</v>
      </c>
      <c r="AU310" s="151" t="s">
        <v>77</v>
      </c>
      <c r="AY310" s="16" t="s">
        <v>105</v>
      </c>
      <c r="BE310" s="152">
        <f>IF(N310="základní",J310,0)</f>
        <v>0</v>
      </c>
      <c r="BF310" s="152">
        <f>IF(N310="snížená",J310,0)</f>
        <v>0</v>
      </c>
      <c r="BG310" s="152">
        <f>IF(N310="zákl. přenesená",J310,0)</f>
        <v>0</v>
      </c>
      <c r="BH310" s="152">
        <f>IF(N310="sníž. přenesená",J310,0)</f>
        <v>0</v>
      </c>
      <c r="BI310" s="152">
        <f>IF(N310="nulová",J310,0)</f>
        <v>0</v>
      </c>
      <c r="BJ310" s="16" t="s">
        <v>77</v>
      </c>
      <c r="BK310" s="152">
        <f>ROUND(I310*H310,2)</f>
        <v>0</v>
      </c>
      <c r="BL310" s="16" t="s">
        <v>493</v>
      </c>
      <c r="BM310" s="151" t="s">
        <v>494</v>
      </c>
    </row>
    <row r="311" spans="1:65" s="2" customFormat="1" ht="126.75">
      <c r="A311" s="31"/>
      <c r="B311" s="32"/>
      <c r="C311" s="31"/>
      <c r="D311" s="153" t="s">
        <v>114</v>
      </c>
      <c r="E311" s="31"/>
      <c r="F311" s="154" t="s">
        <v>495</v>
      </c>
      <c r="G311" s="31"/>
      <c r="H311" s="31"/>
      <c r="I311" s="155"/>
      <c r="J311" s="31"/>
      <c r="K311" s="31"/>
      <c r="L311" s="32"/>
      <c r="M311" s="156"/>
      <c r="N311" s="157"/>
      <c r="O311" s="57"/>
      <c r="P311" s="57"/>
      <c r="Q311" s="57"/>
      <c r="R311" s="57"/>
      <c r="S311" s="57"/>
      <c r="T311" s="58"/>
      <c r="U311" s="31"/>
      <c r="V311" s="31"/>
      <c r="W311" s="31"/>
      <c r="X311" s="31"/>
      <c r="Y311" s="31"/>
      <c r="Z311" s="31"/>
      <c r="AA311" s="31"/>
      <c r="AB311" s="31"/>
      <c r="AC311" s="31"/>
      <c r="AD311" s="31"/>
      <c r="AE311" s="31"/>
      <c r="AT311" s="16" t="s">
        <v>114</v>
      </c>
      <c r="AU311" s="16" t="s">
        <v>77</v>
      </c>
    </row>
    <row r="312" spans="1:65" s="13" customFormat="1" ht="11.25">
      <c r="B312" s="158"/>
      <c r="D312" s="153" t="s">
        <v>116</v>
      </c>
      <c r="E312" s="159" t="s">
        <v>1</v>
      </c>
      <c r="F312" s="160" t="s">
        <v>496</v>
      </c>
      <c r="H312" s="161">
        <v>43</v>
      </c>
      <c r="I312" s="162"/>
      <c r="L312" s="158"/>
      <c r="M312" s="163"/>
      <c r="N312" s="164"/>
      <c r="O312" s="164"/>
      <c r="P312" s="164"/>
      <c r="Q312" s="164"/>
      <c r="R312" s="164"/>
      <c r="S312" s="164"/>
      <c r="T312" s="165"/>
      <c r="AT312" s="159" t="s">
        <v>116</v>
      </c>
      <c r="AU312" s="159" t="s">
        <v>77</v>
      </c>
      <c r="AV312" s="13" t="s">
        <v>79</v>
      </c>
      <c r="AW312" s="13" t="s">
        <v>29</v>
      </c>
      <c r="AX312" s="13" t="s">
        <v>77</v>
      </c>
      <c r="AY312" s="159" t="s">
        <v>105</v>
      </c>
    </row>
    <row r="313" spans="1:65" s="2" customFormat="1" ht="49.15" customHeight="1">
      <c r="A313" s="31"/>
      <c r="B313" s="138"/>
      <c r="C313" s="139" t="s">
        <v>304</v>
      </c>
      <c r="D313" s="139" t="s">
        <v>108</v>
      </c>
      <c r="E313" s="140" t="s">
        <v>497</v>
      </c>
      <c r="F313" s="141" t="s">
        <v>498</v>
      </c>
      <c r="G313" s="142" t="s">
        <v>132</v>
      </c>
      <c r="H313" s="143">
        <v>4042.3969999999999</v>
      </c>
      <c r="I313" s="144"/>
      <c r="J313" s="145">
        <f>ROUND(I313*H313,2)</f>
        <v>0</v>
      </c>
      <c r="K313" s="146"/>
      <c r="L313" s="32"/>
      <c r="M313" s="147" t="s">
        <v>1</v>
      </c>
      <c r="N313" s="148" t="s">
        <v>37</v>
      </c>
      <c r="O313" s="57"/>
      <c r="P313" s="149">
        <f>O313*H313</f>
        <v>0</v>
      </c>
      <c r="Q313" s="149">
        <v>0</v>
      </c>
      <c r="R313" s="149">
        <f>Q313*H313</f>
        <v>0</v>
      </c>
      <c r="S313" s="149">
        <v>0</v>
      </c>
      <c r="T313" s="150">
        <f>S313*H313</f>
        <v>0</v>
      </c>
      <c r="U313" s="31"/>
      <c r="V313" s="31"/>
      <c r="W313" s="31"/>
      <c r="X313" s="31"/>
      <c r="Y313" s="31"/>
      <c r="Z313" s="31"/>
      <c r="AA313" s="31"/>
      <c r="AB313" s="31"/>
      <c r="AC313" s="31"/>
      <c r="AD313" s="31"/>
      <c r="AE313" s="31"/>
      <c r="AR313" s="151" t="s">
        <v>493</v>
      </c>
      <c r="AT313" s="151" t="s">
        <v>108</v>
      </c>
      <c r="AU313" s="151" t="s">
        <v>77</v>
      </c>
      <c r="AY313" s="16" t="s">
        <v>105</v>
      </c>
      <c r="BE313" s="152">
        <f>IF(N313="základní",J313,0)</f>
        <v>0</v>
      </c>
      <c r="BF313" s="152">
        <f>IF(N313="snížená",J313,0)</f>
        <v>0</v>
      </c>
      <c r="BG313" s="152">
        <f>IF(N313="zákl. přenesená",J313,0)</f>
        <v>0</v>
      </c>
      <c r="BH313" s="152">
        <f>IF(N313="sníž. přenesená",J313,0)</f>
        <v>0</v>
      </c>
      <c r="BI313" s="152">
        <f>IF(N313="nulová",J313,0)</f>
        <v>0</v>
      </c>
      <c r="BJ313" s="16" t="s">
        <v>77</v>
      </c>
      <c r="BK313" s="152">
        <f>ROUND(I313*H313,2)</f>
        <v>0</v>
      </c>
      <c r="BL313" s="16" t="s">
        <v>493</v>
      </c>
      <c r="BM313" s="151" t="s">
        <v>499</v>
      </c>
    </row>
    <row r="314" spans="1:65" s="2" customFormat="1" ht="126.75">
      <c r="A314" s="31"/>
      <c r="B314" s="32"/>
      <c r="C314" s="31"/>
      <c r="D314" s="153" t="s">
        <v>114</v>
      </c>
      <c r="E314" s="31"/>
      <c r="F314" s="154" t="s">
        <v>500</v>
      </c>
      <c r="G314" s="31"/>
      <c r="H314" s="31"/>
      <c r="I314" s="155"/>
      <c r="J314" s="31"/>
      <c r="K314" s="31"/>
      <c r="L314" s="32"/>
      <c r="M314" s="156"/>
      <c r="N314" s="157"/>
      <c r="O314" s="57"/>
      <c r="P314" s="57"/>
      <c r="Q314" s="57"/>
      <c r="R314" s="57"/>
      <c r="S314" s="57"/>
      <c r="T314" s="58"/>
      <c r="U314" s="31"/>
      <c r="V314" s="31"/>
      <c r="W314" s="31"/>
      <c r="X314" s="31"/>
      <c r="Y314" s="31"/>
      <c r="Z314" s="31"/>
      <c r="AA314" s="31"/>
      <c r="AB314" s="31"/>
      <c r="AC314" s="31"/>
      <c r="AD314" s="31"/>
      <c r="AE314" s="31"/>
      <c r="AT314" s="16" t="s">
        <v>114</v>
      </c>
      <c r="AU314" s="16" t="s">
        <v>77</v>
      </c>
    </row>
    <row r="315" spans="1:65" s="13" customFormat="1" ht="11.25">
      <c r="B315" s="158"/>
      <c r="D315" s="153" t="s">
        <v>116</v>
      </c>
      <c r="E315" s="159" t="s">
        <v>1</v>
      </c>
      <c r="F315" s="160" t="s">
        <v>501</v>
      </c>
      <c r="H315" s="161">
        <v>4042.3969999999999</v>
      </c>
      <c r="I315" s="162"/>
      <c r="L315" s="158"/>
      <c r="M315" s="163"/>
      <c r="N315" s="164"/>
      <c r="O315" s="164"/>
      <c r="P315" s="164"/>
      <c r="Q315" s="164"/>
      <c r="R315" s="164"/>
      <c r="S315" s="164"/>
      <c r="T315" s="165"/>
      <c r="AT315" s="159" t="s">
        <v>116</v>
      </c>
      <c r="AU315" s="159" t="s">
        <v>77</v>
      </c>
      <c r="AV315" s="13" t="s">
        <v>79</v>
      </c>
      <c r="AW315" s="13" t="s">
        <v>29</v>
      </c>
      <c r="AX315" s="13" t="s">
        <v>72</v>
      </c>
      <c r="AY315" s="159" t="s">
        <v>105</v>
      </c>
    </row>
    <row r="316" spans="1:65" s="14" customFormat="1" ht="11.25">
      <c r="B316" s="177"/>
      <c r="D316" s="153" t="s">
        <v>116</v>
      </c>
      <c r="E316" s="178" t="s">
        <v>1</v>
      </c>
      <c r="F316" s="179" t="s">
        <v>199</v>
      </c>
      <c r="H316" s="180">
        <v>4042.3969999999999</v>
      </c>
      <c r="I316" s="181"/>
      <c r="L316" s="177"/>
      <c r="M316" s="182"/>
      <c r="N316" s="183"/>
      <c r="O316" s="183"/>
      <c r="P316" s="183"/>
      <c r="Q316" s="183"/>
      <c r="R316" s="183"/>
      <c r="S316" s="183"/>
      <c r="T316" s="184"/>
      <c r="AT316" s="178" t="s">
        <v>116</v>
      </c>
      <c r="AU316" s="178" t="s">
        <v>77</v>
      </c>
      <c r="AV316" s="14" t="s">
        <v>112</v>
      </c>
      <c r="AW316" s="14" t="s">
        <v>29</v>
      </c>
      <c r="AX316" s="14" t="s">
        <v>77</v>
      </c>
      <c r="AY316" s="178" t="s">
        <v>105</v>
      </c>
    </row>
    <row r="317" spans="1:65" s="2" customFormat="1" ht="62.65" customHeight="1">
      <c r="A317" s="31"/>
      <c r="B317" s="138"/>
      <c r="C317" s="139" t="s">
        <v>502</v>
      </c>
      <c r="D317" s="139" t="s">
        <v>108</v>
      </c>
      <c r="E317" s="140" t="s">
        <v>503</v>
      </c>
      <c r="F317" s="141" t="s">
        <v>504</v>
      </c>
      <c r="G317" s="142" t="s">
        <v>132</v>
      </c>
      <c r="H317" s="143">
        <v>420.37099999999998</v>
      </c>
      <c r="I317" s="144"/>
      <c r="J317" s="145">
        <f>ROUND(I317*H317,2)</f>
        <v>0</v>
      </c>
      <c r="K317" s="146"/>
      <c r="L317" s="32"/>
      <c r="M317" s="147" t="s">
        <v>1</v>
      </c>
      <c r="N317" s="148" t="s">
        <v>37</v>
      </c>
      <c r="O317" s="57"/>
      <c r="P317" s="149">
        <f>O317*H317</f>
        <v>0</v>
      </c>
      <c r="Q317" s="149">
        <v>0</v>
      </c>
      <c r="R317" s="149">
        <f>Q317*H317</f>
        <v>0</v>
      </c>
      <c r="S317" s="149">
        <v>0</v>
      </c>
      <c r="T317" s="150">
        <f>S317*H317</f>
        <v>0</v>
      </c>
      <c r="U317" s="31"/>
      <c r="V317" s="31"/>
      <c r="W317" s="31"/>
      <c r="X317" s="31"/>
      <c r="Y317" s="31"/>
      <c r="Z317" s="31"/>
      <c r="AA317" s="31"/>
      <c r="AB317" s="31"/>
      <c r="AC317" s="31"/>
      <c r="AD317" s="31"/>
      <c r="AE317" s="31"/>
      <c r="AR317" s="151" t="s">
        <v>493</v>
      </c>
      <c r="AT317" s="151" t="s">
        <v>108</v>
      </c>
      <c r="AU317" s="151" t="s">
        <v>77</v>
      </c>
      <c r="AY317" s="16" t="s">
        <v>105</v>
      </c>
      <c r="BE317" s="152">
        <f>IF(N317="základní",J317,0)</f>
        <v>0</v>
      </c>
      <c r="BF317" s="152">
        <f>IF(N317="snížená",J317,0)</f>
        <v>0</v>
      </c>
      <c r="BG317" s="152">
        <f>IF(N317="zákl. přenesená",J317,0)</f>
        <v>0</v>
      </c>
      <c r="BH317" s="152">
        <f>IF(N317="sníž. přenesená",J317,0)</f>
        <v>0</v>
      </c>
      <c r="BI317" s="152">
        <f>IF(N317="nulová",J317,0)</f>
        <v>0</v>
      </c>
      <c r="BJ317" s="16" t="s">
        <v>77</v>
      </c>
      <c r="BK317" s="152">
        <f>ROUND(I317*H317,2)</f>
        <v>0</v>
      </c>
      <c r="BL317" s="16" t="s">
        <v>493</v>
      </c>
      <c r="BM317" s="151" t="s">
        <v>505</v>
      </c>
    </row>
    <row r="318" spans="1:65" s="2" customFormat="1" ht="136.5">
      <c r="A318" s="31"/>
      <c r="B318" s="32"/>
      <c r="C318" s="31"/>
      <c r="D318" s="153" t="s">
        <v>114</v>
      </c>
      <c r="E318" s="31"/>
      <c r="F318" s="154" t="s">
        <v>506</v>
      </c>
      <c r="G318" s="31"/>
      <c r="H318" s="31"/>
      <c r="I318" s="155"/>
      <c r="J318" s="31"/>
      <c r="K318" s="31"/>
      <c r="L318" s="32"/>
      <c r="M318" s="156"/>
      <c r="N318" s="157"/>
      <c r="O318" s="57"/>
      <c r="P318" s="57"/>
      <c r="Q318" s="57"/>
      <c r="R318" s="57"/>
      <c r="S318" s="57"/>
      <c r="T318" s="58"/>
      <c r="U318" s="31"/>
      <c r="V318" s="31"/>
      <c r="W318" s="31"/>
      <c r="X318" s="31"/>
      <c r="Y318" s="31"/>
      <c r="Z318" s="31"/>
      <c r="AA318" s="31"/>
      <c r="AB318" s="31"/>
      <c r="AC318" s="31"/>
      <c r="AD318" s="31"/>
      <c r="AE318" s="31"/>
      <c r="AT318" s="16" t="s">
        <v>114</v>
      </c>
      <c r="AU318" s="16" t="s">
        <v>77</v>
      </c>
    </row>
    <row r="319" spans="1:65" s="13" customFormat="1" ht="11.25">
      <c r="B319" s="158"/>
      <c r="D319" s="153" t="s">
        <v>116</v>
      </c>
      <c r="E319" s="159" t="s">
        <v>1</v>
      </c>
      <c r="F319" s="160" t="s">
        <v>507</v>
      </c>
      <c r="H319" s="161">
        <v>420.37099999999998</v>
      </c>
      <c r="I319" s="162"/>
      <c r="L319" s="158"/>
      <c r="M319" s="163"/>
      <c r="N319" s="164"/>
      <c r="O319" s="164"/>
      <c r="P319" s="164"/>
      <c r="Q319" s="164"/>
      <c r="R319" s="164"/>
      <c r="S319" s="164"/>
      <c r="T319" s="165"/>
      <c r="AT319" s="159" t="s">
        <v>116</v>
      </c>
      <c r="AU319" s="159" t="s">
        <v>77</v>
      </c>
      <c r="AV319" s="13" t="s">
        <v>79</v>
      </c>
      <c r="AW319" s="13" t="s">
        <v>29</v>
      </c>
      <c r="AX319" s="13" t="s">
        <v>77</v>
      </c>
      <c r="AY319" s="159" t="s">
        <v>105</v>
      </c>
    </row>
    <row r="320" spans="1:65" s="2" customFormat="1" ht="62.65" customHeight="1">
      <c r="A320" s="31"/>
      <c r="B320" s="138"/>
      <c r="C320" s="139" t="s">
        <v>508</v>
      </c>
      <c r="D320" s="139" t="s">
        <v>108</v>
      </c>
      <c r="E320" s="140" t="s">
        <v>509</v>
      </c>
      <c r="F320" s="141" t="s">
        <v>510</v>
      </c>
      <c r="G320" s="142" t="s">
        <v>132</v>
      </c>
      <c r="H320" s="143">
        <v>70.75</v>
      </c>
      <c r="I320" s="144"/>
      <c r="J320" s="145">
        <f>ROUND(I320*H320,2)</f>
        <v>0</v>
      </c>
      <c r="K320" s="146"/>
      <c r="L320" s="32"/>
      <c r="M320" s="147" t="s">
        <v>1</v>
      </c>
      <c r="N320" s="148" t="s">
        <v>37</v>
      </c>
      <c r="O320" s="57"/>
      <c r="P320" s="149">
        <f>O320*H320</f>
        <v>0</v>
      </c>
      <c r="Q320" s="149">
        <v>0</v>
      </c>
      <c r="R320" s="149">
        <f>Q320*H320</f>
        <v>0</v>
      </c>
      <c r="S320" s="149">
        <v>0</v>
      </c>
      <c r="T320" s="150">
        <f>S320*H320</f>
        <v>0</v>
      </c>
      <c r="U320" s="31"/>
      <c r="V320" s="31"/>
      <c r="W320" s="31"/>
      <c r="X320" s="31"/>
      <c r="Y320" s="31"/>
      <c r="Z320" s="31"/>
      <c r="AA320" s="31"/>
      <c r="AB320" s="31"/>
      <c r="AC320" s="31"/>
      <c r="AD320" s="31"/>
      <c r="AE320" s="31"/>
      <c r="AR320" s="151" t="s">
        <v>493</v>
      </c>
      <c r="AT320" s="151" t="s">
        <v>108</v>
      </c>
      <c r="AU320" s="151" t="s">
        <v>77</v>
      </c>
      <c r="AY320" s="16" t="s">
        <v>105</v>
      </c>
      <c r="BE320" s="152">
        <f>IF(N320="základní",J320,0)</f>
        <v>0</v>
      </c>
      <c r="BF320" s="152">
        <f>IF(N320="snížená",J320,0)</f>
        <v>0</v>
      </c>
      <c r="BG320" s="152">
        <f>IF(N320="zákl. přenesená",J320,0)</f>
        <v>0</v>
      </c>
      <c r="BH320" s="152">
        <f>IF(N320="sníž. přenesená",J320,0)</f>
        <v>0</v>
      </c>
      <c r="BI320" s="152">
        <f>IF(N320="nulová",J320,0)</f>
        <v>0</v>
      </c>
      <c r="BJ320" s="16" t="s">
        <v>77</v>
      </c>
      <c r="BK320" s="152">
        <f>ROUND(I320*H320,2)</f>
        <v>0</v>
      </c>
      <c r="BL320" s="16" t="s">
        <v>493</v>
      </c>
      <c r="BM320" s="151" t="s">
        <v>511</v>
      </c>
    </row>
    <row r="321" spans="1:65" s="2" customFormat="1" ht="136.5">
      <c r="A321" s="31"/>
      <c r="B321" s="32"/>
      <c r="C321" s="31"/>
      <c r="D321" s="153" t="s">
        <v>114</v>
      </c>
      <c r="E321" s="31"/>
      <c r="F321" s="154" t="s">
        <v>512</v>
      </c>
      <c r="G321" s="31"/>
      <c r="H321" s="31"/>
      <c r="I321" s="155"/>
      <c r="J321" s="31"/>
      <c r="K321" s="31"/>
      <c r="L321" s="32"/>
      <c r="M321" s="156"/>
      <c r="N321" s="157"/>
      <c r="O321" s="57"/>
      <c r="P321" s="57"/>
      <c r="Q321" s="57"/>
      <c r="R321" s="57"/>
      <c r="S321" s="57"/>
      <c r="T321" s="58"/>
      <c r="U321" s="31"/>
      <c r="V321" s="31"/>
      <c r="W321" s="31"/>
      <c r="X321" s="31"/>
      <c r="Y321" s="31"/>
      <c r="Z321" s="31"/>
      <c r="AA321" s="31"/>
      <c r="AB321" s="31"/>
      <c r="AC321" s="31"/>
      <c r="AD321" s="31"/>
      <c r="AE321" s="31"/>
      <c r="AT321" s="16" t="s">
        <v>114</v>
      </c>
      <c r="AU321" s="16" t="s">
        <v>77</v>
      </c>
    </row>
    <row r="322" spans="1:65" s="13" customFormat="1" ht="11.25">
      <c r="B322" s="158"/>
      <c r="D322" s="153" t="s">
        <v>116</v>
      </c>
      <c r="E322" s="159" t="s">
        <v>1</v>
      </c>
      <c r="F322" s="160" t="s">
        <v>513</v>
      </c>
      <c r="H322" s="161">
        <v>70.75</v>
      </c>
      <c r="I322" s="162"/>
      <c r="L322" s="158"/>
      <c r="M322" s="163"/>
      <c r="N322" s="164"/>
      <c r="O322" s="164"/>
      <c r="P322" s="164"/>
      <c r="Q322" s="164"/>
      <c r="R322" s="164"/>
      <c r="S322" s="164"/>
      <c r="T322" s="165"/>
      <c r="AT322" s="159" t="s">
        <v>116</v>
      </c>
      <c r="AU322" s="159" t="s">
        <v>77</v>
      </c>
      <c r="AV322" s="13" t="s">
        <v>79</v>
      </c>
      <c r="AW322" s="13" t="s">
        <v>29</v>
      </c>
      <c r="AX322" s="13" t="s">
        <v>77</v>
      </c>
      <c r="AY322" s="159" t="s">
        <v>105</v>
      </c>
    </row>
    <row r="323" spans="1:65" s="2" customFormat="1" ht="62.65" customHeight="1">
      <c r="A323" s="31"/>
      <c r="B323" s="138"/>
      <c r="C323" s="139" t="s">
        <v>514</v>
      </c>
      <c r="D323" s="139" t="s">
        <v>108</v>
      </c>
      <c r="E323" s="140" t="s">
        <v>515</v>
      </c>
      <c r="F323" s="141" t="s">
        <v>516</v>
      </c>
      <c r="G323" s="142" t="s">
        <v>132</v>
      </c>
      <c r="H323" s="143">
        <v>277.62</v>
      </c>
      <c r="I323" s="144"/>
      <c r="J323" s="145">
        <f>ROUND(I323*H323,2)</f>
        <v>0</v>
      </c>
      <c r="K323" s="146"/>
      <c r="L323" s="32"/>
      <c r="M323" s="147" t="s">
        <v>1</v>
      </c>
      <c r="N323" s="148" t="s">
        <v>37</v>
      </c>
      <c r="O323" s="57"/>
      <c r="P323" s="149">
        <f>O323*H323</f>
        <v>0</v>
      </c>
      <c r="Q323" s="149">
        <v>0</v>
      </c>
      <c r="R323" s="149">
        <f>Q323*H323</f>
        <v>0</v>
      </c>
      <c r="S323" s="149">
        <v>0</v>
      </c>
      <c r="T323" s="150">
        <f>S323*H323</f>
        <v>0</v>
      </c>
      <c r="U323" s="31"/>
      <c r="V323" s="31"/>
      <c r="W323" s="31"/>
      <c r="X323" s="31"/>
      <c r="Y323" s="31"/>
      <c r="Z323" s="31"/>
      <c r="AA323" s="31"/>
      <c r="AB323" s="31"/>
      <c r="AC323" s="31"/>
      <c r="AD323" s="31"/>
      <c r="AE323" s="31"/>
      <c r="AR323" s="151" t="s">
        <v>493</v>
      </c>
      <c r="AT323" s="151" t="s">
        <v>108</v>
      </c>
      <c r="AU323" s="151" t="s">
        <v>77</v>
      </c>
      <c r="AY323" s="16" t="s">
        <v>105</v>
      </c>
      <c r="BE323" s="152">
        <f>IF(N323="základní",J323,0)</f>
        <v>0</v>
      </c>
      <c r="BF323" s="152">
        <f>IF(N323="snížená",J323,0)</f>
        <v>0</v>
      </c>
      <c r="BG323" s="152">
        <f>IF(N323="zákl. přenesená",J323,0)</f>
        <v>0</v>
      </c>
      <c r="BH323" s="152">
        <f>IF(N323="sníž. přenesená",J323,0)</f>
        <v>0</v>
      </c>
      <c r="BI323" s="152">
        <f>IF(N323="nulová",J323,0)</f>
        <v>0</v>
      </c>
      <c r="BJ323" s="16" t="s">
        <v>77</v>
      </c>
      <c r="BK323" s="152">
        <f>ROUND(I323*H323,2)</f>
        <v>0</v>
      </c>
      <c r="BL323" s="16" t="s">
        <v>493</v>
      </c>
      <c r="BM323" s="151" t="s">
        <v>517</v>
      </c>
    </row>
    <row r="324" spans="1:65" s="2" customFormat="1" ht="136.5">
      <c r="A324" s="31"/>
      <c r="B324" s="32"/>
      <c r="C324" s="31"/>
      <c r="D324" s="153" t="s">
        <v>114</v>
      </c>
      <c r="E324" s="31"/>
      <c r="F324" s="154" t="s">
        <v>518</v>
      </c>
      <c r="G324" s="31"/>
      <c r="H324" s="31"/>
      <c r="I324" s="155"/>
      <c r="J324" s="31"/>
      <c r="K324" s="31"/>
      <c r="L324" s="32"/>
      <c r="M324" s="156"/>
      <c r="N324" s="157"/>
      <c r="O324" s="57"/>
      <c r="P324" s="57"/>
      <c r="Q324" s="57"/>
      <c r="R324" s="57"/>
      <c r="S324" s="57"/>
      <c r="T324" s="58"/>
      <c r="U324" s="31"/>
      <c r="V324" s="31"/>
      <c r="W324" s="31"/>
      <c r="X324" s="31"/>
      <c r="Y324" s="31"/>
      <c r="Z324" s="31"/>
      <c r="AA324" s="31"/>
      <c r="AB324" s="31"/>
      <c r="AC324" s="31"/>
      <c r="AD324" s="31"/>
      <c r="AE324" s="31"/>
      <c r="AT324" s="16" t="s">
        <v>114</v>
      </c>
      <c r="AU324" s="16" t="s">
        <v>77</v>
      </c>
    </row>
    <row r="325" spans="1:65" s="13" customFormat="1" ht="11.25">
      <c r="B325" s="158"/>
      <c r="D325" s="153" t="s">
        <v>116</v>
      </c>
      <c r="E325" s="159" t="s">
        <v>1</v>
      </c>
      <c r="F325" s="160" t="s">
        <v>519</v>
      </c>
      <c r="H325" s="161">
        <v>277.62</v>
      </c>
      <c r="I325" s="162"/>
      <c r="L325" s="158"/>
      <c r="M325" s="163"/>
      <c r="N325" s="164"/>
      <c r="O325" s="164"/>
      <c r="P325" s="164"/>
      <c r="Q325" s="164"/>
      <c r="R325" s="164"/>
      <c r="S325" s="164"/>
      <c r="T325" s="165"/>
      <c r="AT325" s="159" t="s">
        <v>116</v>
      </c>
      <c r="AU325" s="159" t="s">
        <v>77</v>
      </c>
      <c r="AV325" s="13" t="s">
        <v>79</v>
      </c>
      <c r="AW325" s="13" t="s">
        <v>29</v>
      </c>
      <c r="AX325" s="13" t="s">
        <v>72</v>
      </c>
      <c r="AY325" s="159" t="s">
        <v>105</v>
      </c>
    </row>
    <row r="326" spans="1:65" s="14" customFormat="1" ht="11.25">
      <c r="B326" s="177"/>
      <c r="D326" s="153" t="s">
        <v>116</v>
      </c>
      <c r="E326" s="178" t="s">
        <v>1</v>
      </c>
      <c r="F326" s="179" t="s">
        <v>199</v>
      </c>
      <c r="H326" s="180">
        <v>277.62</v>
      </c>
      <c r="I326" s="181"/>
      <c r="L326" s="177"/>
      <c r="M326" s="182"/>
      <c r="N326" s="183"/>
      <c r="O326" s="183"/>
      <c r="P326" s="183"/>
      <c r="Q326" s="183"/>
      <c r="R326" s="183"/>
      <c r="S326" s="183"/>
      <c r="T326" s="184"/>
      <c r="AT326" s="178" t="s">
        <v>116</v>
      </c>
      <c r="AU326" s="178" t="s">
        <v>77</v>
      </c>
      <c r="AV326" s="14" t="s">
        <v>112</v>
      </c>
      <c r="AW326" s="14" t="s">
        <v>29</v>
      </c>
      <c r="AX326" s="14" t="s">
        <v>77</v>
      </c>
      <c r="AY326" s="178" t="s">
        <v>105</v>
      </c>
    </row>
    <row r="327" spans="1:65" s="2" customFormat="1" ht="14.45" customHeight="1">
      <c r="A327" s="31"/>
      <c r="B327" s="138"/>
      <c r="C327" s="139" t="s">
        <v>520</v>
      </c>
      <c r="D327" s="139" t="s">
        <v>108</v>
      </c>
      <c r="E327" s="140" t="s">
        <v>521</v>
      </c>
      <c r="F327" s="141" t="s">
        <v>522</v>
      </c>
      <c r="G327" s="142" t="s">
        <v>132</v>
      </c>
      <c r="H327" s="143">
        <v>493.911</v>
      </c>
      <c r="I327" s="144"/>
      <c r="J327" s="145">
        <f>ROUND(I327*H327,2)</f>
        <v>0</v>
      </c>
      <c r="K327" s="146"/>
      <c r="L327" s="32"/>
      <c r="M327" s="147" t="s">
        <v>1</v>
      </c>
      <c r="N327" s="148" t="s">
        <v>37</v>
      </c>
      <c r="O327" s="57"/>
      <c r="P327" s="149">
        <f>O327*H327</f>
        <v>0</v>
      </c>
      <c r="Q327" s="149">
        <v>0</v>
      </c>
      <c r="R327" s="149">
        <f>Q327*H327</f>
        <v>0</v>
      </c>
      <c r="S327" s="149">
        <v>0</v>
      </c>
      <c r="T327" s="150">
        <f>S327*H327</f>
        <v>0</v>
      </c>
      <c r="U327" s="31"/>
      <c r="V327" s="31"/>
      <c r="W327" s="31"/>
      <c r="X327" s="31"/>
      <c r="Y327" s="31"/>
      <c r="Z327" s="31"/>
      <c r="AA327" s="31"/>
      <c r="AB327" s="31"/>
      <c r="AC327" s="31"/>
      <c r="AD327" s="31"/>
      <c r="AE327" s="31"/>
      <c r="AR327" s="151" t="s">
        <v>493</v>
      </c>
      <c r="AT327" s="151" t="s">
        <v>108</v>
      </c>
      <c r="AU327" s="151" t="s">
        <v>77</v>
      </c>
      <c r="AY327" s="16" t="s">
        <v>105</v>
      </c>
      <c r="BE327" s="152">
        <f>IF(N327="základní",J327,0)</f>
        <v>0</v>
      </c>
      <c r="BF327" s="152">
        <f>IF(N327="snížená",J327,0)</f>
        <v>0</v>
      </c>
      <c r="BG327" s="152">
        <f>IF(N327="zákl. přenesená",J327,0)</f>
        <v>0</v>
      </c>
      <c r="BH327" s="152">
        <f>IF(N327="sníž. přenesená",J327,0)</f>
        <v>0</v>
      </c>
      <c r="BI327" s="152">
        <f>IF(N327="nulová",J327,0)</f>
        <v>0</v>
      </c>
      <c r="BJ327" s="16" t="s">
        <v>77</v>
      </c>
      <c r="BK327" s="152">
        <f>ROUND(I327*H327,2)</f>
        <v>0</v>
      </c>
      <c r="BL327" s="16" t="s">
        <v>493</v>
      </c>
      <c r="BM327" s="151" t="s">
        <v>523</v>
      </c>
    </row>
    <row r="328" spans="1:65" s="2" customFormat="1" ht="48.75">
      <c r="A328" s="31"/>
      <c r="B328" s="32"/>
      <c r="C328" s="31"/>
      <c r="D328" s="153" t="s">
        <v>114</v>
      </c>
      <c r="E328" s="31"/>
      <c r="F328" s="154" t="s">
        <v>524</v>
      </c>
      <c r="G328" s="31"/>
      <c r="H328" s="31"/>
      <c r="I328" s="155"/>
      <c r="J328" s="31"/>
      <c r="K328" s="31"/>
      <c r="L328" s="32"/>
      <c r="M328" s="156"/>
      <c r="N328" s="157"/>
      <c r="O328" s="57"/>
      <c r="P328" s="57"/>
      <c r="Q328" s="57"/>
      <c r="R328" s="57"/>
      <c r="S328" s="57"/>
      <c r="T328" s="58"/>
      <c r="U328" s="31"/>
      <c r="V328" s="31"/>
      <c r="W328" s="31"/>
      <c r="X328" s="31"/>
      <c r="Y328" s="31"/>
      <c r="Z328" s="31"/>
      <c r="AA328" s="31"/>
      <c r="AB328" s="31"/>
      <c r="AC328" s="31"/>
      <c r="AD328" s="31"/>
      <c r="AE328" s="31"/>
      <c r="AT328" s="16" t="s">
        <v>114</v>
      </c>
      <c r="AU328" s="16" t="s">
        <v>77</v>
      </c>
    </row>
    <row r="329" spans="1:65" s="13" customFormat="1" ht="11.25">
      <c r="B329" s="158"/>
      <c r="D329" s="153" t="s">
        <v>116</v>
      </c>
      <c r="E329" s="159" t="s">
        <v>1</v>
      </c>
      <c r="F329" s="160" t="s">
        <v>525</v>
      </c>
      <c r="H329" s="161">
        <v>493.911</v>
      </c>
      <c r="I329" s="162"/>
      <c r="L329" s="158"/>
      <c r="M329" s="163"/>
      <c r="N329" s="164"/>
      <c r="O329" s="164"/>
      <c r="P329" s="164"/>
      <c r="Q329" s="164"/>
      <c r="R329" s="164"/>
      <c r="S329" s="164"/>
      <c r="T329" s="165"/>
      <c r="AT329" s="159" t="s">
        <v>116</v>
      </c>
      <c r="AU329" s="159" t="s">
        <v>77</v>
      </c>
      <c r="AV329" s="13" t="s">
        <v>79</v>
      </c>
      <c r="AW329" s="13" t="s">
        <v>29</v>
      </c>
      <c r="AX329" s="13" t="s">
        <v>77</v>
      </c>
      <c r="AY329" s="159" t="s">
        <v>105</v>
      </c>
    </row>
    <row r="330" spans="1:65" s="2" customFormat="1" ht="24.2" customHeight="1">
      <c r="A330" s="31"/>
      <c r="B330" s="138"/>
      <c r="C330" s="139" t="s">
        <v>526</v>
      </c>
      <c r="D330" s="139" t="s">
        <v>108</v>
      </c>
      <c r="E330" s="140" t="s">
        <v>527</v>
      </c>
      <c r="F330" s="141" t="s">
        <v>528</v>
      </c>
      <c r="G330" s="142" t="s">
        <v>132</v>
      </c>
      <c r="H330" s="143">
        <v>455.88099999999997</v>
      </c>
      <c r="I330" s="144"/>
      <c r="J330" s="145">
        <f>ROUND(I330*H330,2)</f>
        <v>0</v>
      </c>
      <c r="K330" s="146"/>
      <c r="L330" s="32"/>
      <c r="M330" s="147" t="s">
        <v>1</v>
      </c>
      <c r="N330" s="148" t="s">
        <v>37</v>
      </c>
      <c r="O330" s="57"/>
      <c r="P330" s="149">
        <f>O330*H330</f>
        <v>0</v>
      </c>
      <c r="Q330" s="149">
        <v>0</v>
      </c>
      <c r="R330" s="149">
        <f>Q330*H330</f>
        <v>0</v>
      </c>
      <c r="S330" s="149">
        <v>0</v>
      </c>
      <c r="T330" s="150">
        <f>S330*H330</f>
        <v>0</v>
      </c>
      <c r="U330" s="31"/>
      <c r="V330" s="31"/>
      <c r="W330" s="31"/>
      <c r="X330" s="31"/>
      <c r="Y330" s="31"/>
      <c r="Z330" s="31"/>
      <c r="AA330" s="31"/>
      <c r="AB330" s="31"/>
      <c r="AC330" s="31"/>
      <c r="AD330" s="31"/>
      <c r="AE330" s="31"/>
      <c r="AR330" s="151" t="s">
        <v>493</v>
      </c>
      <c r="AT330" s="151" t="s">
        <v>108</v>
      </c>
      <c r="AU330" s="151" t="s">
        <v>77</v>
      </c>
      <c r="AY330" s="16" t="s">
        <v>105</v>
      </c>
      <c r="BE330" s="152">
        <f>IF(N330="základní",J330,0)</f>
        <v>0</v>
      </c>
      <c r="BF330" s="152">
        <f>IF(N330="snížená",J330,0)</f>
        <v>0</v>
      </c>
      <c r="BG330" s="152">
        <f>IF(N330="zákl. přenesená",J330,0)</f>
        <v>0</v>
      </c>
      <c r="BH330" s="152">
        <f>IF(N330="sníž. přenesená",J330,0)</f>
        <v>0</v>
      </c>
      <c r="BI330" s="152">
        <f>IF(N330="nulová",J330,0)</f>
        <v>0</v>
      </c>
      <c r="BJ330" s="16" t="s">
        <v>77</v>
      </c>
      <c r="BK330" s="152">
        <f>ROUND(I330*H330,2)</f>
        <v>0</v>
      </c>
      <c r="BL330" s="16" t="s">
        <v>493</v>
      </c>
      <c r="BM330" s="151" t="s">
        <v>529</v>
      </c>
    </row>
    <row r="331" spans="1:65" s="2" customFormat="1" ht="48.75">
      <c r="A331" s="31"/>
      <c r="B331" s="32"/>
      <c r="C331" s="31"/>
      <c r="D331" s="153" t="s">
        <v>114</v>
      </c>
      <c r="E331" s="31"/>
      <c r="F331" s="154" t="s">
        <v>530</v>
      </c>
      <c r="G331" s="31"/>
      <c r="H331" s="31"/>
      <c r="I331" s="155"/>
      <c r="J331" s="31"/>
      <c r="K331" s="31"/>
      <c r="L331" s="32"/>
      <c r="M331" s="156"/>
      <c r="N331" s="157"/>
      <c r="O331" s="57"/>
      <c r="P331" s="57"/>
      <c r="Q331" s="57"/>
      <c r="R331" s="57"/>
      <c r="S331" s="57"/>
      <c r="T331" s="58"/>
      <c r="U331" s="31"/>
      <c r="V331" s="31"/>
      <c r="W331" s="31"/>
      <c r="X331" s="31"/>
      <c r="Y331" s="31"/>
      <c r="Z331" s="31"/>
      <c r="AA331" s="31"/>
      <c r="AB331" s="31"/>
      <c r="AC331" s="31"/>
      <c r="AD331" s="31"/>
      <c r="AE331" s="31"/>
      <c r="AT331" s="16" t="s">
        <v>114</v>
      </c>
      <c r="AU331" s="16" t="s">
        <v>77</v>
      </c>
    </row>
    <row r="332" spans="1:65" s="13" customFormat="1" ht="11.25">
      <c r="B332" s="158"/>
      <c r="D332" s="153" t="s">
        <v>116</v>
      </c>
      <c r="E332" s="159" t="s">
        <v>1</v>
      </c>
      <c r="F332" s="160" t="s">
        <v>531</v>
      </c>
      <c r="H332" s="161">
        <v>455.88099999999997</v>
      </c>
      <c r="I332" s="162"/>
      <c r="L332" s="158"/>
      <c r="M332" s="163"/>
      <c r="N332" s="164"/>
      <c r="O332" s="164"/>
      <c r="P332" s="164"/>
      <c r="Q332" s="164"/>
      <c r="R332" s="164"/>
      <c r="S332" s="164"/>
      <c r="T332" s="165"/>
      <c r="AT332" s="159" t="s">
        <v>116</v>
      </c>
      <c r="AU332" s="159" t="s">
        <v>77</v>
      </c>
      <c r="AV332" s="13" t="s">
        <v>79</v>
      </c>
      <c r="AW332" s="13" t="s">
        <v>29</v>
      </c>
      <c r="AX332" s="13" t="s">
        <v>77</v>
      </c>
      <c r="AY332" s="159" t="s">
        <v>105</v>
      </c>
    </row>
    <row r="333" spans="1:65" s="2" customFormat="1" ht="24.2" customHeight="1">
      <c r="A333" s="31"/>
      <c r="B333" s="138"/>
      <c r="C333" s="139" t="s">
        <v>532</v>
      </c>
      <c r="D333" s="139" t="s">
        <v>108</v>
      </c>
      <c r="E333" s="140" t="s">
        <v>533</v>
      </c>
      <c r="F333" s="141" t="s">
        <v>534</v>
      </c>
      <c r="G333" s="142" t="s">
        <v>138</v>
      </c>
      <c r="H333" s="143">
        <v>1</v>
      </c>
      <c r="I333" s="144"/>
      <c r="J333" s="145">
        <f>ROUND(I333*H333,2)</f>
        <v>0</v>
      </c>
      <c r="K333" s="146"/>
      <c r="L333" s="32"/>
      <c r="M333" s="147" t="s">
        <v>1</v>
      </c>
      <c r="N333" s="148" t="s">
        <v>37</v>
      </c>
      <c r="O333" s="57"/>
      <c r="P333" s="149">
        <f>O333*H333</f>
        <v>0</v>
      </c>
      <c r="Q333" s="149">
        <v>0</v>
      </c>
      <c r="R333" s="149">
        <f>Q333*H333</f>
        <v>0</v>
      </c>
      <c r="S333" s="149">
        <v>0</v>
      </c>
      <c r="T333" s="150">
        <f>S333*H333</f>
        <v>0</v>
      </c>
      <c r="U333" s="31"/>
      <c r="V333" s="31"/>
      <c r="W333" s="31"/>
      <c r="X333" s="31"/>
      <c r="Y333" s="31"/>
      <c r="Z333" s="31"/>
      <c r="AA333" s="31"/>
      <c r="AB333" s="31"/>
      <c r="AC333" s="31"/>
      <c r="AD333" s="31"/>
      <c r="AE333" s="31"/>
      <c r="AR333" s="151" t="s">
        <v>493</v>
      </c>
      <c r="AT333" s="151" t="s">
        <v>108</v>
      </c>
      <c r="AU333" s="151" t="s">
        <v>77</v>
      </c>
      <c r="AY333" s="16" t="s">
        <v>105</v>
      </c>
      <c r="BE333" s="152">
        <f>IF(N333="základní",J333,0)</f>
        <v>0</v>
      </c>
      <c r="BF333" s="152">
        <f>IF(N333="snížená",J333,0)</f>
        <v>0</v>
      </c>
      <c r="BG333" s="152">
        <f>IF(N333="zákl. přenesená",J333,0)</f>
        <v>0</v>
      </c>
      <c r="BH333" s="152">
        <f>IF(N333="sníž. přenesená",J333,0)</f>
        <v>0</v>
      </c>
      <c r="BI333" s="152">
        <f>IF(N333="nulová",J333,0)</f>
        <v>0</v>
      </c>
      <c r="BJ333" s="16" t="s">
        <v>77</v>
      </c>
      <c r="BK333" s="152">
        <f>ROUND(I333*H333,2)</f>
        <v>0</v>
      </c>
      <c r="BL333" s="16" t="s">
        <v>493</v>
      </c>
      <c r="BM333" s="151" t="s">
        <v>535</v>
      </c>
    </row>
    <row r="334" spans="1:65" s="2" customFormat="1" ht="58.5">
      <c r="A334" s="31"/>
      <c r="B334" s="32"/>
      <c r="C334" s="31"/>
      <c r="D334" s="153" t="s">
        <v>114</v>
      </c>
      <c r="E334" s="31"/>
      <c r="F334" s="154" t="s">
        <v>536</v>
      </c>
      <c r="G334" s="31"/>
      <c r="H334" s="31"/>
      <c r="I334" s="155"/>
      <c r="J334" s="31"/>
      <c r="K334" s="31"/>
      <c r="L334" s="32"/>
      <c r="M334" s="156"/>
      <c r="N334" s="157"/>
      <c r="O334" s="57"/>
      <c r="P334" s="57"/>
      <c r="Q334" s="57"/>
      <c r="R334" s="57"/>
      <c r="S334" s="57"/>
      <c r="T334" s="58"/>
      <c r="U334" s="31"/>
      <c r="V334" s="31"/>
      <c r="W334" s="31"/>
      <c r="X334" s="31"/>
      <c r="Y334" s="31"/>
      <c r="Z334" s="31"/>
      <c r="AA334" s="31"/>
      <c r="AB334" s="31"/>
      <c r="AC334" s="31"/>
      <c r="AD334" s="31"/>
      <c r="AE334" s="31"/>
      <c r="AT334" s="16" t="s">
        <v>114</v>
      </c>
      <c r="AU334" s="16" t="s">
        <v>77</v>
      </c>
    </row>
    <row r="335" spans="1:65" s="2" customFormat="1" ht="24.2" customHeight="1">
      <c r="A335" s="31"/>
      <c r="B335" s="138"/>
      <c r="C335" s="139" t="s">
        <v>537</v>
      </c>
      <c r="D335" s="139" t="s">
        <v>108</v>
      </c>
      <c r="E335" s="140" t="s">
        <v>538</v>
      </c>
      <c r="F335" s="141" t="s">
        <v>539</v>
      </c>
      <c r="G335" s="142" t="s">
        <v>138</v>
      </c>
      <c r="H335" s="143">
        <v>4</v>
      </c>
      <c r="I335" s="144"/>
      <c r="J335" s="145">
        <f>ROUND(I335*H335,2)</f>
        <v>0</v>
      </c>
      <c r="K335" s="146"/>
      <c r="L335" s="32"/>
      <c r="M335" s="147" t="s">
        <v>1</v>
      </c>
      <c r="N335" s="148" t="s">
        <v>37</v>
      </c>
      <c r="O335" s="57"/>
      <c r="P335" s="149">
        <f>O335*H335</f>
        <v>0</v>
      </c>
      <c r="Q335" s="149">
        <v>0</v>
      </c>
      <c r="R335" s="149">
        <f>Q335*H335</f>
        <v>0</v>
      </c>
      <c r="S335" s="149">
        <v>0</v>
      </c>
      <c r="T335" s="150">
        <f>S335*H335</f>
        <v>0</v>
      </c>
      <c r="U335" s="31"/>
      <c r="V335" s="31"/>
      <c r="W335" s="31"/>
      <c r="X335" s="31"/>
      <c r="Y335" s="31"/>
      <c r="Z335" s="31"/>
      <c r="AA335" s="31"/>
      <c r="AB335" s="31"/>
      <c r="AC335" s="31"/>
      <c r="AD335" s="31"/>
      <c r="AE335" s="31"/>
      <c r="AR335" s="151" t="s">
        <v>493</v>
      </c>
      <c r="AT335" s="151" t="s">
        <v>108</v>
      </c>
      <c r="AU335" s="151" t="s">
        <v>77</v>
      </c>
      <c r="AY335" s="16" t="s">
        <v>105</v>
      </c>
      <c r="BE335" s="152">
        <f>IF(N335="základní",J335,0)</f>
        <v>0</v>
      </c>
      <c r="BF335" s="152">
        <f>IF(N335="snížená",J335,0)</f>
        <v>0</v>
      </c>
      <c r="BG335" s="152">
        <f>IF(N335="zákl. přenesená",J335,0)</f>
        <v>0</v>
      </c>
      <c r="BH335" s="152">
        <f>IF(N335="sníž. přenesená",J335,0)</f>
        <v>0</v>
      </c>
      <c r="BI335" s="152">
        <f>IF(N335="nulová",J335,0)</f>
        <v>0</v>
      </c>
      <c r="BJ335" s="16" t="s">
        <v>77</v>
      </c>
      <c r="BK335" s="152">
        <f>ROUND(I335*H335,2)</f>
        <v>0</v>
      </c>
      <c r="BL335" s="16" t="s">
        <v>493</v>
      </c>
      <c r="BM335" s="151" t="s">
        <v>540</v>
      </c>
    </row>
    <row r="336" spans="1:65" s="2" customFormat="1" ht="58.5">
      <c r="A336" s="31"/>
      <c r="B336" s="32"/>
      <c r="C336" s="31"/>
      <c r="D336" s="153" t="s">
        <v>114</v>
      </c>
      <c r="E336" s="31"/>
      <c r="F336" s="154" t="s">
        <v>541</v>
      </c>
      <c r="G336" s="31"/>
      <c r="H336" s="31"/>
      <c r="I336" s="155"/>
      <c r="J336" s="31"/>
      <c r="K336" s="31"/>
      <c r="L336" s="32"/>
      <c r="M336" s="156"/>
      <c r="N336" s="157"/>
      <c r="O336" s="57"/>
      <c r="P336" s="57"/>
      <c r="Q336" s="57"/>
      <c r="R336" s="57"/>
      <c r="S336" s="57"/>
      <c r="T336" s="58"/>
      <c r="U336" s="31"/>
      <c r="V336" s="31"/>
      <c r="W336" s="31"/>
      <c r="X336" s="31"/>
      <c r="Y336" s="31"/>
      <c r="Z336" s="31"/>
      <c r="AA336" s="31"/>
      <c r="AB336" s="31"/>
      <c r="AC336" s="31"/>
      <c r="AD336" s="31"/>
      <c r="AE336" s="31"/>
      <c r="AT336" s="16" t="s">
        <v>114</v>
      </c>
      <c r="AU336" s="16" t="s">
        <v>77</v>
      </c>
    </row>
    <row r="337" spans="1:65" s="2" customFormat="1" ht="14.45" customHeight="1">
      <c r="A337" s="31"/>
      <c r="B337" s="138"/>
      <c r="C337" s="139" t="s">
        <v>542</v>
      </c>
      <c r="D337" s="139" t="s">
        <v>108</v>
      </c>
      <c r="E337" s="140" t="s">
        <v>543</v>
      </c>
      <c r="F337" s="141" t="s">
        <v>544</v>
      </c>
      <c r="G337" s="142" t="s">
        <v>132</v>
      </c>
      <c r="H337" s="143">
        <v>29.715</v>
      </c>
      <c r="I337" s="144"/>
      <c r="J337" s="145">
        <f>ROUND(I337*H337,2)</f>
        <v>0</v>
      </c>
      <c r="K337" s="146"/>
      <c r="L337" s="32"/>
      <c r="M337" s="147" t="s">
        <v>1</v>
      </c>
      <c r="N337" s="148" t="s">
        <v>37</v>
      </c>
      <c r="O337" s="57"/>
      <c r="P337" s="149">
        <f>O337*H337</f>
        <v>0</v>
      </c>
      <c r="Q337" s="149">
        <v>0</v>
      </c>
      <c r="R337" s="149">
        <f>Q337*H337</f>
        <v>0</v>
      </c>
      <c r="S337" s="149">
        <v>0</v>
      </c>
      <c r="T337" s="150">
        <f>S337*H337</f>
        <v>0</v>
      </c>
      <c r="U337" s="31"/>
      <c r="V337" s="31"/>
      <c r="W337" s="31"/>
      <c r="X337" s="31"/>
      <c r="Y337" s="31"/>
      <c r="Z337" s="31"/>
      <c r="AA337" s="31"/>
      <c r="AB337" s="31"/>
      <c r="AC337" s="31"/>
      <c r="AD337" s="31"/>
      <c r="AE337" s="31"/>
      <c r="AR337" s="151" t="s">
        <v>493</v>
      </c>
      <c r="AT337" s="151" t="s">
        <v>108</v>
      </c>
      <c r="AU337" s="151" t="s">
        <v>77</v>
      </c>
      <c r="AY337" s="16" t="s">
        <v>105</v>
      </c>
      <c r="BE337" s="152">
        <f>IF(N337="základní",J337,0)</f>
        <v>0</v>
      </c>
      <c r="BF337" s="152">
        <f>IF(N337="snížená",J337,0)</f>
        <v>0</v>
      </c>
      <c r="BG337" s="152">
        <f>IF(N337="zákl. přenesená",J337,0)</f>
        <v>0</v>
      </c>
      <c r="BH337" s="152">
        <f>IF(N337="sníž. přenesená",J337,0)</f>
        <v>0</v>
      </c>
      <c r="BI337" s="152">
        <f>IF(N337="nulová",J337,0)</f>
        <v>0</v>
      </c>
      <c r="BJ337" s="16" t="s">
        <v>77</v>
      </c>
      <c r="BK337" s="152">
        <f>ROUND(I337*H337,2)</f>
        <v>0</v>
      </c>
      <c r="BL337" s="16" t="s">
        <v>493</v>
      </c>
      <c r="BM337" s="151" t="s">
        <v>545</v>
      </c>
    </row>
    <row r="338" spans="1:65" s="2" customFormat="1" ht="58.5">
      <c r="A338" s="31"/>
      <c r="B338" s="32"/>
      <c r="C338" s="31"/>
      <c r="D338" s="153" t="s">
        <v>114</v>
      </c>
      <c r="E338" s="31"/>
      <c r="F338" s="154" t="s">
        <v>546</v>
      </c>
      <c r="G338" s="31"/>
      <c r="H338" s="31"/>
      <c r="I338" s="155"/>
      <c r="J338" s="31"/>
      <c r="K338" s="31"/>
      <c r="L338" s="32"/>
      <c r="M338" s="156"/>
      <c r="N338" s="157"/>
      <c r="O338" s="57"/>
      <c r="P338" s="57"/>
      <c r="Q338" s="57"/>
      <c r="R338" s="57"/>
      <c r="S338" s="57"/>
      <c r="T338" s="58"/>
      <c r="U338" s="31"/>
      <c r="V338" s="31"/>
      <c r="W338" s="31"/>
      <c r="X338" s="31"/>
      <c r="Y338" s="31"/>
      <c r="Z338" s="31"/>
      <c r="AA338" s="31"/>
      <c r="AB338" s="31"/>
      <c r="AC338" s="31"/>
      <c r="AD338" s="31"/>
      <c r="AE338" s="31"/>
      <c r="AT338" s="16" t="s">
        <v>114</v>
      </c>
      <c r="AU338" s="16" t="s">
        <v>77</v>
      </c>
    </row>
    <row r="339" spans="1:65" s="13" customFormat="1" ht="11.25">
      <c r="B339" s="158"/>
      <c r="D339" s="153" t="s">
        <v>116</v>
      </c>
      <c r="E339" s="159" t="s">
        <v>1</v>
      </c>
      <c r="F339" s="160" t="s">
        <v>547</v>
      </c>
      <c r="H339" s="161">
        <v>29.715</v>
      </c>
      <c r="I339" s="162"/>
      <c r="L339" s="158"/>
      <c r="M339" s="163"/>
      <c r="N339" s="164"/>
      <c r="O339" s="164"/>
      <c r="P339" s="164"/>
      <c r="Q339" s="164"/>
      <c r="R339" s="164"/>
      <c r="S339" s="164"/>
      <c r="T339" s="165"/>
      <c r="AT339" s="159" t="s">
        <v>116</v>
      </c>
      <c r="AU339" s="159" t="s">
        <v>77</v>
      </c>
      <c r="AV339" s="13" t="s">
        <v>79</v>
      </c>
      <c r="AW339" s="13" t="s">
        <v>29</v>
      </c>
      <c r="AX339" s="13" t="s">
        <v>77</v>
      </c>
      <c r="AY339" s="159" t="s">
        <v>105</v>
      </c>
    </row>
    <row r="340" spans="1:65" s="2" customFormat="1" ht="14.45" customHeight="1">
      <c r="A340" s="31"/>
      <c r="B340" s="138"/>
      <c r="C340" s="139" t="s">
        <v>548</v>
      </c>
      <c r="D340" s="139" t="s">
        <v>108</v>
      </c>
      <c r="E340" s="140" t="s">
        <v>549</v>
      </c>
      <c r="F340" s="141" t="s">
        <v>550</v>
      </c>
      <c r="G340" s="142" t="s">
        <v>132</v>
      </c>
      <c r="H340" s="143">
        <v>2.8540000000000001</v>
      </c>
      <c r="I340" s="144"/>
      <c r="J340" s="145">
        <f>ROUND(I340*H340,2)</f>
        <v>0</v>
      </c>
      <c r="K340" s="146"/>
      <c r="L340" s="32"/>
      <c r="M340" s="147" t="s">
        <v>1</v>
      </c>
      <c r="N340" s="148" t="s">
        <v>37</v>
      </c>
      <c r="O340" s="57"/>
      <c r="P340" s="149">
        <f>O340*H340</f>
        <v>0</v>
      </c>
      <c r="Q340" s="149">
        <v>0</v>
      </c>
      <c r="R340" s="149">
        <f>Q340*H340</f>
        <v>0</v>
      </c>
      <c r="S340" s="149">
        <v>0</v>
      </c>
      <c r="T340" s="150">
        <f>S340*H340</f>
        <v>0</v>
      </c>
      <c r="U340" s="31"/>
      <c r="V340" s="31"/>
      <c r="W340" s="31"/>
      <c r="X340" s="31"/>
      <c r="Y340" s="31"/>
      <c r="Z340" s="31"/>
      <c r="AA340" s="31"/>
      <c r="AB340" s="31"/>
      <c r="AC340" s="31"/>
      <c r="AD340" s="31"/>
      <c r="AE340" s="31"/>
      <c r="AR340" s="151" t="s">
        <v>493</v>
      </c>
      <c r="AT340" s="151" t="s">
        <v>108</v>
      </c>
      <c r="AU340" s="151" t="s">
        <v>77</v>
      </c>
      <c r="AY340" s="16" t="s">
        <v>105</v>
      </c>
      <c r="BE340" s="152">
        <f>IF(N340="základní",J340,0)</f>
        <v>0</v>
      </c>
      <c r="BF340" s="152">
        <f>IF(N340="snížená",J340,0)</f>
        <v>0</v>
      </c>
      <c r="BG340" s="152">
        <f>IF(N340="zákl. přenesená",J340,0)</f>
        <v>0</v>
      </c>
      <c r="BH340" s="152">
        <f>IF(N340="sníž. přenesená",J340,0)</f>
        <v>0</v>
      </c>
      <c r="BI340" s="152">
        <f>IF(N340="nulová",J340,0)</f>
        <v>0</v>
      </c>
      <c r="BJ340" s="16" t="s">
        <v>77</v>
      </c>
      <c r="BK340" s="152">
        <f>ROUND(I340*H340,2)</f>
        <v>0</v>
      </c>
      <c r="BL340" s="16" t="s">
        <v>493</v>
      </c>
      <c r="BM340" s="151" t="s">
        <v>551</v>
      </c>
    </row>
    <row r="341" spans="1:65" s="2" customFormat="1" ht="48.75">
      <c r="A341" s="31"/>
      <c r="B341" s="32"/>
      <c r="C341" s="31"/>
      <c r="D341" s="153" t="s">
        <v>114</v>
      </c>
      <c r="E341" s="31"/>
      <c r="F341" s="154" t="s">
        <v>552</v>
      </c>
      <c r="G341" s="31"/>
      <c r="H341" s="31"/>
      <c r="I341" s="155"/>
      <c r="J341" s="31"/>
      <c r="K341" s="31"/>
      <c r="L341" s="32"/>
      <c r="M341" s="156"/>
      <c r="N341" s="157"/>
      <c r="O341" s="57"/>
      <c r="P341" s="57"/>
      <c r="Q341" s="57"/>
      <c r="R341" s="57"/>
      <c r="S341" s="57"/>
      <c r="T341" s="58"/>
      <c r="U341" s="31"/>
      <c r="V341" s="31"/>
      <c r="W341" s="31"/>
      <c r="X341" s="31"/>
      <c r="Y341" s="31"/>
      <c r="Z341" s="31"/>
      <c r="AA341" s="31"/>
      <c r="AB341" s="31"/>
      <c r="AC341" s="31"/>
      <c r="AD341" s="31"/>
      <c r="AE341" s="31"/>
      <c r="AT341" s="16" t="s">
        <v>114</v>
      </c>
      <c r="AU341" s="16" t="s">
        <v>77</v>
      </c>
    </row>
    <row r="342" spans="1:65" s="13" customFormat="1" ht="11.25">
      <c r="B342" s="158"/>
      <c r="D342" s="153" t="s">
        <v>116</v>
      </c>
      <c r="E342" s="159" t="s">
        <v>1</v>
      </c>
      <c r="F342" s="160" t="s">
        <v>553</v>
      </c>
      <c r="H342" s="161">
        <v>2.8540000000000001</v>
      </c>
      <c r="I342" s="162"/>
      <c r="L342" s="158"/>
      <c r="M342" s="163"/>
      <c r="N342" s="164"/>
      <c r="O342" s="164"/>
      <c r="P342" s="164"/>
      <c r="Q342" s="164"/>
      <c r="R342" s="164"/>
      <c r="S342" s="164"/>
      <c r="T342" s="165"/>
      <c r="AT342" s="159" t="s">
        <v>116</v>
      </c>
      <c r="AU342" s="159" t="s">
        <v>77</v>
      </c>
      <c r="AV342" s="13" t="s">
        <v>79</v>
      </c>
      <c r="AW342" s="13" t="s">
        <v>29</v>
      </c>
      <c r="AX342" s="13" t="s">
        <v>77</v>
      </c>
      <c r="AY342" s="159" t="s">
        <v>105</v>
      </c>
    </row>
    <row r="343" spans="1:65" s="12" customFormat="1" ht="25.9" customHeight="1">
      <c r="B343" s="125"/>
      <c r="D343" s="126" t="s">
        <v>71</v>
      </c>
      <c r="E343" s="127" t="s">
        <v>554</v>
      </c>
      <c r="F343" s="127" t="s">
        <v>555</v>
      </c>
      <c r="I343" s="128"/>
      <c r="J343" s="129">
        <f>BK343</f>
        <v>0</v>
      </c>
      <c r="L343" s="125"/>
      <c r="M343" s="130"/>
      <c r="N343" s="131"/>
      <c r="O343" s="131"/>
      <c r="P343" s="132">
        <f>SUM(P344:P355)</f>
        <v>0</v>
      </c>
      <c r="Q343" s="131"/>
      <c r="R343" s="132">
        <f>SUM(R344:R355)</f>
        <v>0</v>
      </c>
      <c r="S343" s="131"/>
      <c r="T343" s="133">
        <f>SUM(T344:T355)</f>
        <v>0</v>
      </c>
      <c r="AR343" s="126" t="s">
        <v>106</v>
      </c>
      <c r="AT343" s="134" t="s">
        <v>71</v>
      </c>
      <c r="AU343" s="134" t="s">
        <v>72</v>
      </c>
      <c r="AY343" s="126" t="s">
        <v>105</v>
      </c>
      <c r="BK343" s="135">
        <f>SUM(BK344:BK355)</f>
        <v>0</v>
      </c>
    </row>
    <row r="344" spans="1:65" s="2" customFormat="1" ht="14.45" customHeight="1">
      <c r="A344" s="31"/>
      <c r="B344" s="138"/>
      <c r="C344" s="139" t="s">
        <v>556</v>
      </c>
      <c r="D344" s="139" t="s">
        <v>108</v>
      </c>
      <c r="E344" s="140" t="s">
        <v>557</v>
      </c>
      <c r="F344" s="141" t="s">
        <v>558</v>
      </c>
      <c r="G344" s="142" t="s">
        <v>559</v>
      </c>
      <c r="H344" s="143">
        <v>1</v>
      </c>
      <c r="I344" s="144"/>
      <c r="J344" s="145">
        <f>ROUND(I344*H344,2)</f>
        <v>0</v>
      </c>
      <c r="K344" s="146"/>
      <c r="L344" s="32"/>
      <c r="M344" s="147" t="s">
        <v>1</v>
      </c>
      <c r="N344" s="148" t="s">
        <v>37</v>
      </c>
      <c r="O344" s="57"/>
      <c r="P344" s="149">
        <f>O344*H344</f>
        <v>0</v>
      </c>
      <c r="Q344" s="149">
        <v>0</v>
      </c>
      <c r="R344" s="149">
        <f>Q344*H344</f>
        <v>0</v>
      </c>
      <c r="S344" s="149">
        <v>0</v>
      </c>
      <c r="T344" s="150">
        <f>S344*H344</f>
        <v>0</v>
      </c>
      <c r="U344" s="31"/>
      <c r="V344" s="31"/>
      <c r="W344" s="31"/>
      <c r="X344" s="31"/>
      <c r="Y344" s="31"/>
      <c r="Z344" s="31"/>
      <c r="AA344" s="31"/>
      <c r="AB344" s="31"/>
      <c r="AC344" s="31"/>
      <c r="AD344" s="31"/>
      <c r="AE344" s="31"/>
      <c r="AR344" s="151" t="s">
        <v>112</v>
      </c>
      <c r="AT344" s="151" t="s">
        <v>108</v>
      </c>
      <c r="AU344" s="151" t="s">
        <v>77</v>
      </c>
      <c r="AY344" s="16" t="s">
        <v>105</v>
      </c>
      <c r="BE344" s="152">
        <f>IF(N344="základní",J344,0)</f>
        <v>0</v>
      </c>
      <c r="BF344" s="152">
        <f>IF(N344="snížená",J344,0)</f>
        <v>0</v>
      </c>
      <c r="BG344" s="152">
        <f>IF(N344="zákl. přenesená",J344,0)</f>
        <v>0</v>
      </c>
      <c r="BH344" s="152">
        <f>IF(N344="sníž. přenesená",J344,0)</f>
        <v>0</v>
      </c>
      <c r="BI344" s="152">
        <f>IF(N344="nulová",J344,0)</f>
        <v>0</v>
      </c>
      <c r="BJ344" s="16" t="s">
        <v>77</v>
      </c>
      <c r="BK344" s="152">
        <f>ROUND(I344*H344,2)</f>
        <v>0</v>
      </c>
      <c r="BL344" s="16" t="s">
        <v>112</v>
      </c>
      <c r="BM344" s="151" t="s">
        <v>560</v>
      </c>
    </row>
    <row r="345" spans="1:65" s="2" customFormat="1" ht="11.25">
      <c r="A345" s="31"/>
      <c r="B345" s="32"/>
      <c r="C345" s="31"/>
      <c r="D345" s="153" t="s">
        <v>114</v>
      </c>
      <c r="E345" s="31"/>
      <c r="F345" s="154" t="s">
        <v>558</v>
      </c>
      <c r="G345" s="31"/>
      <c r="H345" s="31"/>
      <c r="I345" s="155"/>
      <c r="J345" s="31"/>
      <c r="K345" s="31"/>
      <c r="L345" s="32"/>
      <c r="M345" s="156"/>
      <c r="N345" s="157"/>
      <c r="O345" s="57"/>
      <c r="P345" s="57"/>
      <c r="Q345" s="57"/>
      <c r="R345" s="57"/>
      <c r="S345" s="57"/>
      <c r="T345" s="58"/>
      <c r="U345" s="31"/>
      <c r="V345" s="31"/>
      <c r="W345" s="31"/>
      <c r="X345" s="31"/>
      <c r="Y345" s="31"/>
      <c r="Z345" s="31"/>
      <c r="AA345" s="31"/>
      <c r="AB345" s="31"/>
      <c r="AC345" s="31"/>
      <c r="AD345" s="31"/>
      <c r="AE345" s="31"/>
      <c r="AT345" s="16" t="s">
        <v>114</v>
      </c>
      <c r="AU345" s="16" t="s">
        <v>77</v>
      </c>
    </row>
    <row r="346" spans="1:65" s="2" customFormat="1" ht="14.45" customHeight="1">
      <c r="A346" s="31"/>
      <c r="B346" s="138"/>
      <c r="C346" s="139" t="s">
        <v>561</v>
      </c>
      <c r="D346" s="139" t="s">
        <v>108</v>
      </c>
      <c r="E346" s="140" t="s">
        <v>562</v>
      </c>
      <c r="F346" s="141" t="s">
        <v>563</v>
      </c>
      <c r="G346" s="142" t="s">
        <v>559</v>
      </c>
      <c r="H346" s="143">
        <v>1</v>
      </c>
      <c r="I346" s="144"/>
      <c r="J346" s="145">
        <f>ROUND(I346*H346,2)</f>
        <v>0</v>
      </c>
      <c r="K346" s="146"/>
      <c r="L346" s="32"/>
      <c r="M346" s="147" t="s">
        <v>1</v>
      </c>
      <c r="N346" s="148" t="s">
        <v>37</v>
      </c>
      <c r="O346" s="57"/>
      <c r="P346" s="149">
        <f>O346*H346</f>
        <v>0</v>
      </c>
      <c r="Q346" s="149">
        <v>0</v>
      </c>
      <c r="R346" s="149">
        <f>Q346*H346</f>
        <v>0</v>
      </c>
      <c r="S346" s="149">
        <v>0</v>
      </c>
      <c r="T346" s="150">
        <f>S346*H346</f>
        <v>0</v>
      </c>
      <c r="U346" s="31"/>
      <c r="V346" s="31"/>
      <c r="W346" s="31"/>
      <c r="X346" s="31"/>
      <c r="Y346" s="31"/>
      <c r="Z346" s="31"/>
      <c r="AA346" s="31"/>
      <c r="AB346" s="31"/>
      <c r="AC346" s="31"/>
      <c r="AD346" s="31"/>
      <c r="AE346" s="31"/>
      <c r="AR346" s="151" t="s">
        <v>112</v>
      </c>
      <c r="AT346" s="151" t="s">
        <v>108</v>
      </c>
      <c r="AU346" s="151" t="s">
        <v>77</v>
      </c>
      <c r="AY346" s="16" t="s">
        <v>105</v>
      </c>
      <c r="BE346" s="152">
        <f>IF(N346="základní",J346,0)</f>
        <v>0</v>
      </c>
      <c r="BF346" s="152">
        <f>IF(N346="snížená",J346,0)</f>
        <v>0</v>
      </c>
      <c r="BG346" s="152">
        <f>IF(N346="zákl. přenesená",J346,0)</f>
        <v>0</v>
      </c>
      <c r="BH346" s="152">
        <f>IF(N346="sníž. přenesená",J346,0)</f>
        <v>0</v>
      </c>
      <c r="BI346" s="152">
        <f>IF(N346="nulová",J346,0)</f>
        <v>0</v>
      </c>
      <c r="BJ346" s="16" t="s">
        <v>77</v>
      </c>
      <c r="BK346" s="152">
        <f>ROUND(I346*H346,2)</f>
        <v>0</v>
      </c>
      <c r="BL346" s="16" t="s">
        <v>112</v>
      </c>
      <c r="BM346" s="151" t="s">
        <v>564</v>
      </c>
    </row>
    <row r="347" spans="1:65" s="2" customFormat="1" ht="11.25">
      <c r="A347" s="31"/>
      <c r="B347" s="32"/>
      <c r="C347" s="31"/>
      <c r="D347" s="153" t="s">
        <v>114</v>
      </c>
      <c r="E347" s="31"/>
      <c r="F347" s="154" t="s">
        <v>563</v>
      </c>
      <c r="G347" s="31"/>
      <c r="H347" s="31"/>
      <c r="I347" s="155"/>
      <c r="J347" s="31"/>
      <c r="K347" s="31"/>
      <c r="L347" s="32"/>
      <c r="M347" s="156"/>
      <c r="N347" s="157"/>
      <c r="O347" s="57"/>
      <c r="P347" s="57"/>
      <c r="Q347" s="57"/>
      <c r="R347" s="57"/>
      <c r="S347" s="57"/>
      <c r="T347" s="58"/>
      <c r="U347" s="31"/>
      <c r="V347" s="31"/>
      <c r="W347" s="31"/>
      <c r="X347" s="31"/>
      <c r="Y347" s="31"/>
      <c r="Z347" s="31"/>
      <c r="AA347" s="31"/>
      <c r="AB347" s="31"/>
      <c r="AC347" s="31"/>
      <c r="AD347" s="31"/>
      <c r="AE347" s="31"/>
      <c r="AT347" s="16" t="s">
        <v>114</v>
      </c>
      <c r="AU347" s="16" t="s">
        <v>77</v>
      </c>
    </row>
    <row r="348" spans="1:65" s="2" customFormat="1" ht="24.2" customHeight="1">
      <c r="A348" s="31"/>
      <c r="B348" s="138"/>
      <c r="C348" s="139" t="s">
        <v>565</v>
      </c>
      <c r="D348" s="139" t="s">
        <v>108</v>
      </c>
      <c r="E348" s="140" t="s">
        <v>566</v>
      </c>
      <c r="F348" s="141" t="s">
        <v>567</v>
      </c>
      <c r="G348" s="142" t="s">
        <v>559</v>
      </c>
      <c r="H348" s="143">
        <v>1</v>
      </c>
      <c r="I348" s="144"/>
      <c r="J348" s="145">
        <f>ROUND(I348*H348,2)</f>
        <v>0</v>
      </c>
      <c r="K348" s="146"/>
      <c r="L348" s="32"/>
      <c r="M348" s="147" t="s">
        <v>1</v>
      </c>
      <c r="N348" s="148" t="s">
        <v>37</v>
      </c>
      <c r="O348" s="57"/>
      <c r="P348" s="149">
        <f>O348*H348</f>
        <v>0</v>
      </c>
      <c r="Q348" s="149">
        <v>0</v>
      </c>
      <c r="R348" s="149">
        <f>Q348*H348</f>
        <v>0</v>
      </c>
      <c r="S348" s="149">
        <v>0</v>
      </c>
      <c r="T348" s="150">
        <f>S348*H348</f>
        <v>0</v>
      </c>
      <c r="U348" s="31"/>
      <c r="V348" s="31"/>
      <c r="W348" s="31"/>
      <c r="X348" s="31"/>
      <c r="Y348" s="31"/>
      <c r="Z348" s="31"/>
      <c r="AA348" s="31"/>
      <c r="AB348" s="31"/>
      <c r="AC348" s="31"/>
      <c r="AD348" s="31"/>
      <c r="AE348" s="31"/>
      <c r="AR348" s="151" t="s">
        <v>112</v>
      </c>
      <c r="AT348" s="151" t="s">
        <v>108</v>
      </c>
      <c r="AU348" s="151" t="s">
        <v>77</v>
      </c>
      <c r="AY348" s="16" t="s">
        <v>105</v>
      </c>
      <c r="BE348" s="152">
        <f>IF(N348="základní",J348,0)</f>
        <v>0</v>
      </c>
      <c r="BF348" s="152">
        <f>IF(N348="snížená",J348,0)</f>
        <v>0</v>
      </c>
      <c r="BG348" s="152">
        <f>IF(N348="zákl. přenesená",J348,0)</f>
        <v>0</v>
      </c>
      <c r="BH348" s="152">
        <f>IF(N348="sníž. přenesená",J348,0)</f>
        <v>0</v>
      </c>
      <c r="BI348" s="152">
        <f>IF(N348="nulová",J348,0)</f>
        <v>0</v>
      </c>
      <c r="BJ348" s="16" t="s">
        <v>77</v>
      </c>
      <c r="BK348" s="152">
        <f>ROUND(I348*H348,2)</f>
        <v>0</v>
      </c>
      <c r="BL348" s="16" t="s">
        <v>112</v>
      </c>
      <c r="BM348" s="151" t="s">
        <v>568</v>
      </c>
    </row>
    <row r="349" spans="1:65" s="2" customFormat="1" ht="11.25">
      <c r="A349" s="31"/>
      <c r="B349" s="32"/>
      <c r="C349" s="31"/>
      <c r="D349" s="153" t="s">
        <v>114</v>
      </c>
      <c r="E349" s="31"/>
      <c r="F349" s="154" t="s">
        <v>567</v>
      </c>
      <c r="G349" s="31"/>
      <c r="H349" s="31"/>
      <c r="I349" s="155"/>
      <c r="J349" s="31"/>
      <c r="K349" s="31"/>
      <c r="L349" s="32"/>
      <c r="M349" s="156"/>
      <c r="N349" s="157"/>
      <c r="O349" s="57"/>
      <c r="P349" s="57"/>
      <c r="Q349" s="57"/>
      <c r="R349" s="57"/>
      <c r="S349" s="57"/>
      <c r="T349" s="58"/>
      <c r="U349" s="31"/>
      <c r="V349" s="31"/>
      <c r="W349" s="31"/>
      <c r="X349" s="31"/>
      <c r="Y349" s="31"/>
      <c r="Z349" s="31"/>
      <c r="AA349" s="31"/>
      <c r="AB349" s="31"/>
      <c r="AC349" s="31"/>
      <c r="AD349" s="31"/>
      <c r="AE349" s="31"/>
      <c r="AT349" s="16" t="s">
        <v>114</v>
      </c>
      <c r="AU349" s="16" t="s">
        <v>77</v>
      </c>
    </row>
    <row r="350" spans="1:65" s="2" customFormat="1" ht="24.2" customHeight="1">
      <c r="A350" s="31"/>
      <c r="B350" s="138"/>
      <c r="C350" s="139" t="s">
        <v>569</v>
      </c>
      <c r="D350" s="139" t="s">
        <v>108</v>
      </c>
      <c r="E350" s="140" t="s">
        <v>570</v>
      </c>
      <c r="F350" s="141" t="s">
        <v>571</v>
      </c>
      <c r="G350" s="142" t="s">
        <v>559</v>
      </c>
      <c r="H350" s="143">
        <v>1</v>
      </c>
      <c r="I350" s="144"/>
      <c r="J350" s="145">
        <f>ROUND(I350*H350,2)</f>
        <v>0</v>
      </c>
      <c r="K350" s="146"/>
      <c r="L350" s="32"/>
      <c r="M350" s="147" t="s">
        <v>1</v>
      </c>
      <c r="N350" s="148" t="s">
        <v>37</v>
      </c>
      <c r="O350" s="57"/>
      <c r="P350" s="149">
        <f>O350*H350</f>
        <v>0</v>
      </c>
      <c r="Q350" s="149">
        <v>0</v>
      </c>
      <c r="R350" s="149">
        <f>Q350*H350</f>
        <v>0</v>
      </c>
      <c r="S350" s="149">
        <v>0</v>
      </c>
      <c r="T350" s="150">
        <f>S350*H350</f>
        <v>0</v>
      </c>
      <c r="U350" s="31"/>
      <c r="V350" s="31"/>
      <c r="W350" s="31"/>
      <c r="X350" s="31"/>
      <c r="Y350" s="31"/>
      <c r="Z350" s="31"/>
      <c r="AA350" s="31"/>
      <c r="AB350" s="31"/>
      <c r="AC350" s="31"/>
      <c r="AD350" s="31"/>
      <c r="AE350" s="31"/>
      <c r="AR350" s="151" t="s">
        <v>112</v>
      </c>
      <c r="AT350" s="151" t="s">
        <v>108</v>
      </c>
      <c r="AU350" s="151" t="s">
        <v>77</v>
      </c>
      <c r="AY350" s="16" t="s">
        <v>105</v>
      </c>
      <c r="BE350" s="152">
        <f>IF(N350="základní",J350,0)</f>
        <v>0</v>
      </c>
      <c r="BF350" s="152">
        <f>IF(N350="snížená",J350,0)</f>
        <v>0</v>
      </c>
      <c r="BG350" s="152">
        <f>IF(N350="zákl. přenesená",J350,0)</f>
        <v>0</v>
      </c>
      <c r="BH350" s="152">
        <f>IF(N350="sníž. přenesená",J350,0)</f>
        <v>0</v>
      </c>
      <c r="BI350" s="152">
        <f>IF(N350="nulová",J350,0)</f>
        <v>0</v>
      </c>
      <c r="BJ350" s="16" t="s">
        <v>77</v>
      </c>
      <c r="BK350" s="152">
        <f>ROUND(I350*H350,2)</f>
        <v>0</v>
      </c>
      <c r="BL350" s="16" t="s">
        <v>112</v>
      </c>
      <c r="BM350" s="151" t="s">
        <v>572</v>
      </c>
    </row>
    <row r="351" spans="1:65" s="2" customFormat="1" ht="58.5">
      <c r="A351" s="31"/>
      <c r="B351" s="32"/>
      <c r="C351" s="31"/>
      <c r="D351" s="153" t="s">
        <v>114</v>
      </c>
      <c r="E351" s="31"/>
      <c r="F351" s="154" t="s">
        <v>573</v>
      </c>
      <c r="G351" s="31"/>
      <c r="H351" s="31"/>
      <c r="I351" s="155"/>
      <c r="J351" s="31"/>
      <c r="K351" s="31"/>
      <c r="L351" s="32"/>
      <c r="M351" s="156"/>
      <c r="N351" s="157"/>
      <c r="O351" s="57"/>
      <c r="P351" s="57"/>
      <c r="Q351" s="57"/>
      <c r="R351" s="57"/>
      <c r="S351" s="57"/>
      <c r="T351" s="58"/>
      <c r="U351" s="31"/>
      <c r="V351" s="31"/>
      <c r="W351" s="31"/>
      <c r="X351" s="31"/>
      <c r="Y351" s="31"/>
      <c r="Z351" s="31"/>
      <c r="AA351" s="31"/>
      <c r="AB351" s="31"/>
      <c r="AC351" s="31"/>
      <c r="AD351" s="31"/>
      <c r="AE351" s="31"/>
      <c r="AT351" s="16" t="s">
        <v>114</v>
      </c>
      <c r="AU351" s="16" t="s">
        <v>77</v>
      </c>
    </row>
    <row r="352" spans="1:65" s="2" customFormat="1" ht="62.65" customHeight="1">
      <c r="A352" s="31"/>
      <c r="B352" s="138"/>
      <c r="C352" s="139" t="s">
        <v>574</v>
      </c>
      <c r="D352" s="139" t="s">
        <v>108</v>
      </c>
      <c r="E352" s="140" t="s">
        <v>575</v>
      </c>
      <c r="F352" s="141" t="s">
        <v>576</v>
      </c>
      <c r="G352" s="142" t="s">
        <v>559</v>
      </c>
      <c r="H352" s="143">
        <v>1</v>
      </c>
      <c r="I352" s="144"/>
      <c r="J352" s="145">
        <f>ROUND(I352*H352,2)</f>
        <v>0</v>
      </c>
      <c r="K352" s="146"/>
      <c r="L352" s="32"/>
      <c r="M352" s="147" t="s">
        <v>1</v>
      </c>
      <c r="N352" s="148" t="s">
        <v>37</v>
      </c>
      <c r="O352" s="57"/>
      <c r="P352" s="149">
        <f>O352*H352</f>
        <v>0</v>
      </c>
      <c r="Q352" s="149">
        <v>0</v>
      </c>
      <c r="R352" s="149">
        <f>Q352*H352</f>
        <v>0</v>
      </c>
      <c r="S352" s="149">
        <v>0</v>
      </c>
      <c r="T352" s="150">
        <f>S352*H352</f>
        <v>0</v>
      </c>
      <c r="U352" s="31"/>
      <c r="V352" s="31"/>
      <c r="W352" s="31"/>
      <c r="X352" s="31"/>
      <c r="Y352" s="31"/>
      <c r="Z352" s="31"/>
      <c r="AA352" s="31"/>
      <c r="AB352" s="31"/>
      <c r="AC352" s="31"/>
      <c r="AD352" s="31"/>
      <c r="AE352" s="31"/>
      <c r="AR352" s="151" t="s">
        <v>112</v>
      </c>
      <c r="AT352" s="151" t="s">
        <v>108</v>
      </c>
      <c r="AU352" s="151" t="s">
        <v>77</v>
      </c>
      <c r="AY352" s="16" t="s">
        <v>105</v>
      </c>
      <c r="BE352" s="152">
        <f>IF(N352="základní",J352,0)</f>
        <v>0</v>
      </c>
      <c r="BF352" s="152">
        <f>IF(N352="snížená",J352,0)</f>
        <v>0</v>
      </c>
      <c r="BG352" s="152">
        <f>IF(N352="zákl. přenesená",J352,0)</f>
        <v>0</v>
      </c>
      <c r="BH352" s="152">
        <f>IF(N352="sníž. přenesená",J352,0)</f>
        <v>0</v>
      </c>
      <c r="BI352" s="152">
        <f>IF(N352="nulová",J352,0)</f>
        <v>0</v>
      </c>
      <c r="BJ352" s="16" t="s">
        <v>77</v>
      </c>
      <c r="BK352" s="152">
        <f>ROUND(I352*H352,2)</f>
        <v>0</v>
      </c>
      <c r="BL352" s="16" t="s">
        <v>112</v>
      </c>
      <c r="BM352" s="151" t="s">
        <v>577</v>
      </c>
    </row>
    <row r="353" spans="1:65" s="2" customFormat="1" ht="39">
      <c r="A353" s="31"/>
      <c r="B353" s="32"/>
      <c r="C353" s="31"/>
      <c r="D353" s="153" t="s">
        <v>114</v>
      </c>
      <c r="E353" s="31"/>
      <c r="F353" s="154" t="s">
        <v>576</v>
      </c>
      <c r="G353" s="31"/>
      <c r="H353" s="31"/>
      <c r="I353" s="155"/>
      <c r="J353" s="31"/>
      <c r="K353" s="31"/>
      <c r="L353" s="32"/>
      <c r="M353" s="156"/>
      <c r="N353" s="157"/>
      <c r="O353" s="57"/>
      <c r="P353" s="57"/>
      <c r="Q353" s="57"/>
      <c r="R353" s="57"/>
      <c r="S353" s="57"/>
      <c r="T353" s="58"/>
      <c r="U353" s="31"/>
      <c r="V353" s="31"/>
      <c r="W353" s="31"/>
      <c r="X353" s="31"/>
      <c r="Y353" s="31"/>
      <c r="Z353" s="31"/>
      <c r="AA353" s="31"/>
      <c r="AB353" s="31"/>
      <c r="AC353" s="31"/>
      <c r="AD353" s="31"/>
      <c r="AE353" s="31"/>
      <c r="AT353" s="16" t="s">
        <v>114</v>
      </c>
      <c r="AU353" s="16" t="s">
        <v>77</v>
      </c>
    </row>
    <row r="354" spans="1:65" s="2" customFormat="1" ht="14.45" customHeight="1">
      <c r="A354" s="31"/>
      <c r="B354" s="138"/>
      <c r="C354" s="139" t="s">
        <v>578</v>
      </c>
      <c r="D354" s="139" t="s">
        <v>108</v>
      </c>
      <c r="E354" s="140" t="s">
        <v>579</v>
      </c>
      <c r="F354" s="141" t="s">
        <v>580</v>
      </c>
      <c r="G354" s="142" t="s">
        <v>1</v>
      </c>
      <c r="H354" s="143">
        <v>1</v>
      </c>
      <c r="I354" s="144"/>
      <c r="J354" s="145">
        <f>ROUND(I354*H354,2)</f>
        <v>0</v>
      </c>
      <c r="K354" s="146"/>
      <c r="L354" s="32"/>
      <c r="M354" s="147" t="s">
        <v>1</v>
      </c>
      <c r="N354" s="148" t="s">
        <v>37</v>
      </c>
      <c r="O354" s="57"/>
      <c r="P354" s="149">
        <f>O354*H354</f>
        <v>0</v>
      </c>
      <c r="Q354" s="149">
        <v>0</v>
      </c>
      <c r="R354" s="149">
        <f>Q354*H354</f>
        <v>0</v>
      </c>
      <c r="S354" s="149">
        <v>0</v>
      </c>
      <c r="T354" s="150">
        <f>S354*H354</f>
        <v>0</v>
      </c>
      <c r="U354" s="31"/>
      <c r="V354" s="31"/>
      <c r="W354" s="31"/>
      <c r="X354" s="31"/>
      <c r="Y354" s="31"/>
      <c r="Z354" s="31"/>
      <c r="AA354" s="31"/>
      <c r="AB354" s="31"/>
      <c r="AC354" s="31"/>
      <c r="AD354" s="31"/>
      <c r="AE354" s="31"/>
      <c r="AR354" s="151" t="s">
        <v>112</v>
      </c>
      <c r="AT354" s="151" t="s">
        <v>108</v>
      </c>
      <c r="AU354" s="151" t="s">
        <v>77</v>
      </c>
      <c r="AY354" s="16" t="s">
        <v>105</v>
      </c>
      <c r="BE354" s="152">
        <f>IF(N354="základní",J354,0)</f>
        <v>0</v>
      </c>
      <c r="BF354" s="152">
        <f>IF(N354="snížená",J354,0)</f>
        <v>0</v>
      </c>
      <c r="BG354" s="152">
        <f>IF(N354="zákl. přenesená",J354,0)</f>
        <v>0</v>
      </c>
      <c r="BH354" s="152">
        <f>IF(N354="sníž. přenesená",J354,0)</f>
        <v>0</v>
      </c>
      <c r="BI354" s="152">
        <f>IF(N354="nulová",J354,0)</f>
        <v>0</v>
      </c>
      <c r="BJ354" s="16" t="s">
        <v>77</v>
      </c>
      <c r="BK354" s="152">
        <f>ROUND(I354*H354,2)</f>
        <v>0</v>
      </c>
      <c r="BL354" s="16" t="s">
        <v>112</v>
      </c>
      <c r="BM354" s="151" t="s">
        <v>581</v>
      </c>
    </row>
    <row r="355" spans="1:65" s="2" customFormat="1" ht="11.25">
      <c r="A355" s="31"/>
      <c r="B355" s="32"/>
      <c r="C355" s="31"/>
      <c r="D355" s="153" t="s">
        <v>114</v>
      </c>
      <c r="E355" s="31"/>
      <c r="F355" s="154" t="s">
        <v>580</v>
      </c>
      <c r="G355" s="31"/>
      <c r="H355" s="31"/>
      <c r="I355" s="155"/>
      <c r="J355" s="31"/>
      <c r="K355" s="31"/>
      <c r="L355" s="32"/>
      <c r="M355" s="185"/>
      <c r="N355" s="186"/>
      <c r="O355" s="187"/>
      <c r="P355" s="187"/>
      <c r="Q355" s="187"/>
      <c r="R355" s="187"/>
      <c r="S355" s="187"/>
      <c r="T355" s="188"/>
      <c r="U355" s="31"/>
      <c r="V355" s="31"/>
      <c r="W355" s="31"/>
      <c r="X355" s="31"/>
      <c r="Y355" s="31"/>
      <c r="Z355" s="31"/>
      <c r="AA355" s="31"/>
      <c r="AB355" s="31"/>
      <c r="AC355" s="31"/>
      <c r="AD355" s="31"/>
      <c r="AE355" s="31"/>
      <c r="AT355" s="16" t="s">
        <v>114</v>
      </c>
      <c r="AU355" s="16" t="s">
        <v>77</v>
      </c>
    </row>
    <row r="356" spans="1:65" s="2" customFormat="1" ht="6.95" customHeight="1">
      <c r="A356" s="31"/>
      <c r="B356" s="46"/>
      <c r="C356" s="47"/>
      <c r="D356" s="47"/>
      <c r="E356" s="47"/>
      <c r="F356" s="47"/>
      <c r="G356" s="47"/>
      <c r="H356" s="47"/>
      <c r="I356" s="47"/>
      <c r="J356" s="47"/>
      <c r="K356" s="47"/>
      <c r="L356" s="32"/>
      <c r="M356" s="31"/>
      <c r="O356" s="31"/>
      <c r="P356" s="31"/>
      <c r="Q356" s="31"/>
      <c r="R356" s="31"/>
      <c r="S356" s="31"/>
      <c r="T356" s="31"/>
      <c r="U356" s="31"/>
      <c r="V356" s="31"/>
      <c r="W356" s="31"/>
      <c r="X356" s="31"/>
      <c r="Y356" s="31"/>
      <c r="Z356" s="31"/>
      <c r="AA356" s="31"/>
      <c r="AB356" s="31"/>
      <c r="AC356" s="31"/>
      <c r="AD356" s="31"/>
      <c r="AE356" s="31"/>
    </row>
  </sheetData>
  <autoFilter ref="C115:K355"/>
  <mergeCells count="6">
    <mergeCell ref="L2:V2"/>
    <mergeCell ref="E7:H7"/>
    <mergeCell ref="E16:H16"/>
    <mergeCell ref="E25:H25"/>
    <mergeCell ref="E85:H85"/>
    <mergeCell ref="E108:H10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4</vt:i4>
      </vt:variant>
    </vt:vector>
  </HeadingPairs>
  <TitlesOfParts>
    <vt:vector size="6" baseType="lpstr">
      <vt:lpstr>Rekapitulace stavby</vt:lpstr>
      <vt:lpstr>2020-17 - Výměna pražců a...</vt:lpstr>
      <vt:lpstr>'2020-17 - Výměna pražců a...'!Názvy_tisku</vt:lpstr>
      <vt:lpstr>'Rekapitulace stavby'!Názvy_tisku</vt:lpstr>
      <vt:lpstr>'2020-17 - Výměna pražců a...'!Oblast_tisku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Teplá Lucie</dc:creator>
  <cp:lastModifiedBy>Kazdera Heřman, Ing.</cp:lastModifiedBy>
  <dcterms:created xsi:type="dcterms:W3CDTF">2020-09-10T10:55:28Z</dcterms:created>
  <dcterms:modified xsi:type="dcterms:W3CDTF">2020-09-11T05:37:32Z</dcterms:modified>
</cp:coreProperties>
</file>